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conomia\Desktop\jose\"/>
    </mc:Choice>
  </mc:AlternateContent>
  <bookViews>
    <workbookView xWindow="0" yWindow="0" windowWidth="16815" windowHeight="7650"/>
  </bookViews>
  <sheets>
    <sheet name="Enunciado" sheetId="3" r:id="rId1"/>
    <sheet name="Resultados" sheetId="1" state="hidden" r:id="rId2"/>
    <sheet name="Cuadro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4" l="1"/>
  <c r="B68" i="4"/>
  <c r="G34" i="4"/>
  <c r="E34" i="4"/>
  <c r="D34" i="4"/>
  <c r="F34" i="4"/>
  <c r="C34" i="4"/>
  <c r="B34" i="4"/>
  <c r="E29" i="4"/>
  <c r="D29" i="4"/>
  <c r="C29" i="4"/>
  <c r="G29" i="4"/>
  <c r="F29" i="4"/>
  <c r="B29" i="4"/>
  <c r="B67" i="1"/>
  <c r="B66" i="1"/>
  <c r="B39" i="4" l="1"/>
  <c r="C97" i="1"/>
  <c r="C98" i="1"/>
  <c r="C99" i="1"/>
  <c r="C100" i="1"/>
  <c r="C101" i="1"/>
  <c r="C102" i="1"/>
  <c r="C103" i="1"/>
  <c r="C104" i="1"/>
  <c r="C105" i="1"/>
  <c r="C96" i="1"/>
  <c r="C91" i="1"/>
  <c r="D87" i="1"/>
  <c r="E87" i="1"/>
  <c r="F87" i="1"/>
  <c r="G87" i="1"/>
  <c r="H87" i="1"/>
  <c r="C87" i="1"/>
  <c r="D86" i="1"/>
  <c r="C90" i="1" s="1"/>
  <c r="C92" i="1" s="1"/>
  <c r="E86" i="1"/>
  <c r="F86" i="1"/>
  <c r="G86" i="1"/>
  <c r="H86" i="1"/>
  <c r="C86" i="1"/>
  <c r="C67" i="1"/>
  <c r="B56" i="1"/>
  <c r="C25" i="1"/>
  <c r="C54" i="1"/>
  <c r="D54" i="1"/>
  <c r="E54" i="1"/>
  <c r="F54" i="1"/>
  <c r="G54" i="1"/>
  <c r="B54" i="1"/>
  <c r="B29" i="1"/>
  <c r="D36" i="1"/>
  <c r="E36" i="1"/>
  <c r="E34" i="1" s="1"/>
  <c r="F36" i="1"/>
  <c r="F34" i="1" s="1"/>
  <c r="G36" i="1"/>
  <c r="G34" i="1" s="1"/>
  <c r="C36" i="1"/>
  <c r="C34" i="1" s="1"/>
  <c r="D37" i="1"/>
  <c r="E37" i="1"/>
  <c r="F37" i="1"/>
  <c r="G37" i="1"/>
  <c r="C37" i="1"/>
  <c r="B35" i="1"/>
  <c r="B34" i="1" s="1"/>
  <c r="B39" i="1" s="1"/>
  <c r="G32" i="1"/>
  <c r="D30" i="1"/>
  <c r="D29" i="1" s="1"/>
  <c r="E30" i="1"/>
  <c r="E29" i="1" s="1"/>
  <c r="F30" i="1"/>
  <c r="F29" i="1" s="1"/>
  <c r="G30" i="1"/>
  <c r="C30" i="1"/>
  <c r="C29" i="1" s="1"/>
  <c r="C105" i="4" l="1"/>
  <c r="C104" i="4"/>
  <c r="C103" i="4"/>
  <c r="C102" i="4"/>
  <c r="D47" i="4"/>
  <c r="C100" i="4"/>
  <c r="C99" i="4"/>
  <c r="C98" i="4"/>
  <c r="C101" i="4"/>
  <c r="B58" i="4"/>
  <c r="C69" i="4" s="1"/>
  <c r="C107" i="4"/>
  <c r="C106" i="4"/>
  <c r="G29" i="1"/>
  <c r="G39" i="1" s="1"/>
  <c r="G45" i="1" s="1"/>
  <c r="C39" i="1"/>
  <c r="F39" i="1"/>
  <c r="F45" i="1" s="1"/>
  <c r="E39" i="1"/>
  <c r="E45" i="1" s="1"/>
  <c r="D34" i="1"/>
  <c r="D39" i="1" s="1"/>
  <c r="B45" i="1"/>
  <c r="C45" i="1"/>
  <c r="B47" i="4" l="1"/>
  <c r="C68" i="4" s="1"/>
  <c r="D45" i="1"/>
  <c r="B47" i="1" s="1"/>
  <c r="C66" i="1" s="1"/>
  <c r="B74" i="1" s="1"/>
  <c r="D47" i="1"/>
</calcChain>
</file>

<file path=xl/sharedStrings.xml><?xml version="1.0" encoding="utf-8"?>
<sst xmlns="http://schemas.openxmlformats.org/spreadsheetml/2006/main" count="136" uniqueCount="53">
  <si>
    <t>Año</t>
  </si>
  <si>
    <t>Producción</t>
  </si>
  <si>
    <t>(unidades)</t>
  </si>
  <si>
    <t>Tasa</t>
  </si>
  <si>
    <t>Periodos</t>
  </si>
  <si>
    <t>Inversión</t>
  </si>
  <si>
    <t>Vida Útil</t>
  </si>
  <si>
    <t>Cantidad</t>
  </si>
  <si>
    <t>Unidad</t>
  </si>
  <si>
    <t>$</t>
  </si>
  <si>
    <t>años</t>
  </si>
  <si>
    <t>Valor de  recuperación</t>
  </si>
  <si>
    <t>Precio de venta</t>
  </si>
  <si>
    <t>$/unidad</t>
  </si>
  <si>
    <t>Gastos Variables</t>
  </si>
  <si>
    <t>Gastos fijos</t>
  </si>
  <si>
    <t>Flujo de Caja</t>
  </si>
  <si>
    <t>Entradas</t>
  </si>
  <si>
    <t>Ingresos por Venta</t>
  </si>
  <si>
    <t>Venta de Activos</t>
  </si>
  <si>
    <t>Valor de recuperación</t>
  </si>
  <si>
    <t>Salidas</t>
  </si>
  <si>
    <t>Gastos Fijos</t>
  </si>
  <si>
    <t>FNF</t>
  </si>
  <si>
    <t>VAN</t>
  </si>
  <si>
    <t>TIR</t>
  </si>
  <si>
    <t>FNF act. (16%)</t>
  </si>
  <si>
    <t>Factor de Actualización</t>
  </si>
  <si>
    <t>Calulo de TIR por interpolación</t>
  </si>
  <si>
    <t>TIR= r1 +</t>
  </si>
  <si>
    <t>VAN 1 (r2 - r1)</t>
  </si>
  <si>
    <r>
      <t>|VAN 1| + |VAN 2</t>
    </r>
    <r>
      <rPr>
        <sz val="11"/>
        <color theme="1"/>
        <rFont val="Calibri"/>
        <family val="2"/>
      </rPr>
      <t>|</t>
    </r>
  </si>
  <si>
    <t>VAN 1 (positivo)</t>
  </si>
  <si>
    <t>VAN 2 (Negativo)</t>
  </si>
  <si>
    <t>TIR= 0,14+</t>
  </si>
  <si>
    <t>Ingresos Actualizados</t>
  </si>
  <si>
    <t>Egresos Actualizados</t>
  </si>
  <si>
    <t>Relación Beneficio-Costo</t>
  </si>
  <si>
    <t>Suma de Ingresos Actualizados</t>
  </si>
  <si>
    <t>Suma de Egresos Actualizados</t>
  </si>
  <si>
    <t>Relación Beneficio Costo</t>
  </si>
  <si>
    <t>r</t>
  </si>
  <si>
    <t>Evaluación financiera de inversión</t>
  </si>
  <si>
    <t>FNF act. (12%)</t>
  </si>
  <si>
    <t>|26540,9| + |-2506,43|</t>
  </si>
  <si>
    <t>26540,9 (0,16-0,12)</t>
  </si>
  <si>
    <t>Valor Actual Neto</t>
  </si>
  <si>
    <t>Un productor está analizando una inversión de $280.000 al inicio del año 1. La misma tiene una vida útil de 5 años y un valor de recuperación de $22.000. Las producciones esperadas de la inversión propuesta son:</t>
  </si>
  <si>
    <t>El productor estima que el precio de venta del producto se mantendrá constante en $335 la unidad, mientras que los gastos variables serán de 250 $/unidad y los gastos fijos de 12.000 $/año de vida del proyecto. Si no realiza la inversión, el productor puede invertir en otro proyecto que le rinde un 12 % anual (para los cálculos trabaje con 4 decimales)</t>
  </si>
  <si>
    <t>1) Determine el valor actual neto (VAN) al costo de oportunidad del capital</t>
  </si>
  <si>
    <t>2) Tasa Interna de Retorno</t>
  </si>
  <si>
    <t>3)Relación B/C</t>
  </si>
  <si>
    <t>4) Interprete cada uno de los 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</si>
</sst>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0.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22"/>
      <color rgb="FFFFFFFF"/>
      <name val="Calibri"/>
      <family val="2"/>
    </font>
    <font>
      <sz val="22"/>
      <color rgb="FF000000"/>
      <name val="Calibri"/>
      <family val="2"/>
    </font>
    <font>
      <b/>
      <sz val="20"/>
      <color rgb="FFFFFFFF"/>
      <name val="Calibri"/>
      <family val="2"/>
    </font>
    <font>
      <sz val="20"/>
      <color rgb="FF000000"/>
      <name val="Calibri"/>
      <family val="2"/>
    </font>
    <font>
      <sz val="12"/>
      <color rgb="FF000000"/>
      <name val="Calibri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2DEEF"/>
        <bgColor indexed="64"/>
      </patternFill>
    </fill>
    <fill>
      <patternFill patternType="solid">
        <fgColor rgb="FFEAEFF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indexed="64"/>
      </top>
      <bottom style="thick">
        <color rgb="FFFFFFFF"/>
      </bottom>
      <diagonal/>
    </border>
    <border>
      <left/>
      <right/>
      <top style="medium">
        <color indexed="64"/>
      </top>
      <bottom style="thick">
        <color rgb="FFFFFFFF"/>
      </bottom>
      <diagonal/>
    </border>
    <border>
      <left/>
      <right style="medium">
        <color indexed="64"/>
      </right>
      <top style="medium">
        <color indexed="64"/>
      </top>
      <bottom style="thick">
        <color rgb="FFFFFFFF"/>
      </bottom>
      <diagonal/>
    </border>
    <border>
      <left style="medium">
        <color indexed="64"/>
      </left>
      <right/>
      <top/>
      <bottom style="thick">
        <color rgb="FFFFFFFF"/>
      </bottom>
      <diagonal/>
    </border>
    <border>
      <left style="medium">
        <color rgb="FFFFFFFF"/>
      </left>
      <right style="medium">
        <color indexed="64"/>
      </right>
      <top style="thick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indexed="64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indexed="64"/>
      </right>
      <top style="thick">
        <color rgb="FFFFFFFF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thick">
        <color rgb="FFFFFFFF"/>
      </bottom>
      <diagonal/>
    </border>
    <border>
      <left style="medium">
        <color rgb="FFFFFFFF"/>
      </left>
      <right style="medium">
        <color indexed="64"/>
      </right>
      <top style="medium">
        <color indexed="64"/>
      </top>
      <bottom style="thick">
        <color rgb="FFFFFFFF"/>
      </bottom>
      <diagonal/>
    </border>
    <border>
      <left style="medium">
        <color indexed="64"/>
      </left>
      <right style="medium">
        <color rgb="FFFFFFFF"/>
      </right>
      <top style="thick">
        <color rgb="FFFFFFFF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5">
    <xf numFmtId="0" fontId="0" fillId="0" borderId="0" xfId="0"/>
    <xf numFmtId="0" fontId="10" fillId="3" borderId="8" xfId="0" applyFont="1" applyFill="1" applyBorder="1" applyAlignment="1">
      <alignment horizontal="center" vertical="center" wrapText="1" readingOrder="1"/>
    </xf>
    <xf numFmtId="0" fontId="10" fillId="3" borderId="2" xfId="0" applyFont="1" applyFill="1" applyBorder="1" applyAlignment="1">
      <alignment horizontal="center" vertical="center" wrapText="1" readingOrder="1"/>
    </xf>
    <xf numFmtId="9" fontId="10" fillId="4" borderId="2" xfId="0" applyNumberFormat="1" applyFont="1" applyFill="1" applyBorder="1" applyAlignment="1">
      <alignment horizontal="center" vertical="center" wrapText="1" readingOrder="1"/>
    </xf>
    <xf numFmtId="0" fontId="10" fillId="4" borderId="9" xfId="0" applyFont="1" applyFill="1" applyBorder="1" applyAlignment="1">
      <alignment horizontal="center" vertical="center" wrapText="1" readingOrder="1"/>
    </xf>
    <xf numFmtId="9" fontId="10" fillId="3" borderId="9" xfId="0" applyNumberFormat="1" applyFont="1" applyFill="1" applyBorder="1" applyAlignment="1">
      <alignment horizontal="center" vertical="center" wrapText="1" readingOrder="1"/>
    </xf>
    <xf numFmtId="0" fontId="10" fillId="3" borderId="9" xfId="0" applyFont="1" applyFill="1" applyBorder="1" applyAlignment="1">
      <alignment horizontal="center" vertical="center" wrapText="1" readingOrder="1"/>
    </xf>
    <xf numFmtId="9" fontId="10" fillId="4" borderId="9" xfId="0" applyNumberFormat="1" applyFont="1" applyFill="1" applyBorder="1" applyAlignment="1">
      <alignment horizontal="center" vertical="center" wrapText="1" readingOrder="1"/>
    </xf>
    <xf numFmtId="0" fontId="8" fillId="4" borderId="9" xfId="0" applyFont="1" applyFill="1" applyBorder="1" applyAlignment="1">
      <alignment horizontal="center" vertical="center" wrapText="1" readingOrder="1"/>
    </xf>
    <xf numFmtId="0" fontId="8" fillId="3" borderId="9" xfId="0" applyFont="1" applyFill="1" applyBorder="1" applyAlignment="1">
      <alignment horizontal="center" vertical="center" wrapText="1" readingOrder="1"/>
    </xf>
    <xf numFmtId="0" fontId="0" fillId="0" borderId="13" xfId="0" applyBorder="1"/>
    <xf numFmtId="0" fontId="0" fillId="0" borderId="15" xfId="0" applyBorder="1"/>
    <xf numFmtId="0" fontId="0" fillId="0" borderId="20" xfId="0" applyBorder="1"/>
    <xf numFmtId="0" fontId="0" fillId="0" borderId="20" xfId="0" applyBorder="1" applyAlignment="1">
      <alignment horizontal="center" vertical="center"/>
    </xf>
    <xf numFmtId="0" fontId="0" fillId="0" borderId="21" xfId="0" applyBorder="1"/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8" fontId="0" fillId="0" borderId="0" xfId="0" applyNumberFormat="1"/>
    <xf numFmtId="0" fontId="7" fillId="9" borderId="7" xfId="0" applyFont="1" applyFill="1" applyBorder="1" applyAlignment="1">
      <alignment vertical="center" wrapText="1" readingOrder="1"/>
    </xf>
    <xf numFmtId="0" fontId="8" fillId="9" borderId="29" xfId="0" applyFont="1" applyFill="1" applyBorder="1" applyAlignment="1">
      <alignment horizontal="center" vertical="center" wrapText="1" readingOrder="1"/>
    </xf>
    <xf numFmtId="0" fontId="8" fillId="4" borderId="30" xfId="0" applyFont="1" applyFill="1" applyBorder="1" applyAlignment="1">
      <alignment horizontal="center" vertical="center" wrapText="1" readingOrder="1"/>
    </xf>
    <xf numFmtId="9" fontId="8" fillId="4" borderId="36" xfId="0" applyNumberFormat="1" applyFont="1" applyFill="1" applyBorder="1" applyAlignment="1">
      <alignment horizontal="center" vertical="center" wrapText="1" readingOrder="1"/>
    </xf>
    <xf numFmtId="0" fontId="0" fillId="0" borderId="18" xfId="0" applyBorder="1"/>
    <xf numFmtId="0" fontId="0" fillId="0" borderId="40" xfId="0" applyBorder="1"/>
    <xf numFmtId="0" fontId="2" fillId="7" borderId="39" xfId="0" applyFont="1" applyFill="1" applyBorder="1"/>
    <xf numFmtId="0" fontId="8" fillId="3" borderId="37" xfId="0" applyFont="1" applyFill="1" applyBorder="1" applyAlignment="1">
      <alignment horizontal="center" vertical="center" wrapText="1" readingOrder="1"/>
    </xf>
    <xf numFmtId="0" fontId="8" fillId="3" borderId="38" xfId="0" applyFont="1" applyFill="1" applyBorder="1" applyAlignment="1">
      <alignment horizontal="center" vertical="center" wrapText="1" readingOrder="1"/>
    </xf>
    <xf numFmtId="0" fontId="8" fillId="8" borderId="30" xfId="0" applyFont="1" applyFill="1" applyBorder="1" applyAlignment="1">
      <alignment horizontal="center" vertical="center" wrapText="1" readingOrder="1"/>
    </xf>
    <xf numFmtId="164" fontId="0" fillId="0" borderId="43" xfId="0" applyNumberFormat="1" applyBorder="1"/>
    <xf numFmtId="8" fontId="0" fillId="0" borderId="40" xfId="0" applyNumberFormat="1" applyBorder="1"/>
    <xf numFmtId="8" fontId="4" fillId="0" borderId="12" xfId="0" applyNumberFormat="1" applyFont="1" applyBorder="1"/>
    <xf numFmtId="0" fontId="6" fillId="4" borderId="44" xfId="0" applyFont="1" applyFill="1" applyBorder="1" applyAlignment="1">
      <alignment horizontal="left" vertical="center" wrapText="1" readingOrder="1"/>
    </xf>
    <xf numFmtId="0" fontId="14" fillId="4" borderId="44" xfId="0" applyFont="1" applyFill="1" applyBorder="1" applyAlignment="1">
      <alignment vertical="top" wrapText="1"/>
    </xf>
    <xf numFmtId="0" fontId="5" fillId="5" borderId="45" xfId="0" applyFont="1" applyFill="1" applyBorder="1" applyAlignment="1">
      <alignment horizontal="center" vertical="center" wrapText="1" readingOrder="1"/>
    </xf>
    <xf numFmtId="0" fontId="14" fillId="4" borderId="47" xfId="0" applyFont="1" applyFill="1" applyBorder="1" applyAlignment="1">
      <alignment vertical="top" wrapText="1"/>
    </xf>
    <xf numFmtId="0" fontId="5" fillId="5" borderId="47" xfId="0" applyFont="1" applyFill="1" applyBorder="1" applyAlignment="1">
      <alignment horizontal="center" vertical="center" wrapText="1" readingOrder="1"/>
    </xf>
    <xf numFmtId="9" fontId="0" fillId="0" borderId="0" xfId="1" applyFont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27" xfId="0" applyBorder="1"/>
    <xf numFmtId="0" fontId="11" fillId="2" borderId="1" xfId="0" applyFont="1" applyFill="1" applyBorder="1" applyAlignment="1">
      <alignment horizontal="center" vertical="center" wrapText="1" readingOrder="1"/>
    </xf>
    <xf numFmtId="0" fontId="13" fillId="3" borderId="3" xfId="0" applyFont="1" applyFill="1" applyBorder="1" applyAlignment="1">
      <alignment horizontal="center" vertical="center" wrapText="1" readingOrder="1"/>
    </xf>
    <xf numFmtId="0" fontId="13" fillId="3" borderId="4" xfId="0" applyFont="1" applyFill="1" applyBorder="1" applyAlignment="1">
      <alignment horizontal="center" vertical="center" wrapText="1" readingOrder="1"/>
    </xf>
    <xf numFmtId="10" fontId="0" fillId="0" borderId="43" xfId="1" applyNumberFormat="1" applyFont="1" applyBorder="1" applyAlignment="1">
      <alignment horizontal="center" vertical="center"/>
    </xf>
    <xf numFmtId="0" fontId="20" fillId="3" borderId="3" xfId="0" applyFont="1" applyFill="1" applyBorder="1" applyAlignment="1">
      <alignment horizontal="center" wrapText="1" readingOrder="1"/>
    </xf>
    <xf numFmtId="0" fontId="21" fillId="3" borderId="8" xfId="0" applyFont="1" applyFill="1" applyBorder="1" applyAlignment="1">
      <alignment horizontal="center" vertical="center" wrapText="1" readingOrder="1"/>
    </xf>
    <xf numFmtId="0" fontId="21" fillId="3" borderId="2" xfId="0" applyFont="1" applyFill="1" applyBorder="1" applyAlignment="1">
      <alignment horizontal="center" vertical="center" wrapText="1" readingOrder="1"/>
    </xf>
    <xf numFmtId="0" fontId="22" fillId="3" borderId="8" xfId="0" applyFont="1" applyFill="1" applyBorder="1" applyAlignment="1">
      <alignment horizontal="center" vertical="center" wrapText="1" readingOrder="1"/>
    </xf>
    <xf numFmtId="0" fontId="22" fillId="3" borderId="2" xfId="0" applyFont="1" applyFill="1" applyBorder="1" applyAlignment="1">
      <alignment horizontal="center" vertical="center" wrapText="1" readingOrder="1"/>
    </xf>
    <xf numFmtId="0" fontId="22" fillId="3" borderId="35" xfId="0" applyFont="1" applyFill="1" applyBorder="1" applyAlignment="1">
      <alignment horizontal="center" vertical="center" wrapText="1" readingOrder="1"/>
    </xf>
    <xf numFmtId="0" fontId="22" fillId="3" borderId="47" xfId="0" applyFont="1" applyFill="1" applyBorder="1" applyAlignment="1">
      <alignment horizontal="left" vertical="center" wrapText="1" readingOrder="1"/>
    </xf>
    <xf numFmtId="0" fontId="22" fillId="4" borderId="47" xfId="0" applyFont="1" applyFill="1" applyBorder="1" applyAlignment="1">
      <alignment horizontal="left" vertical="center" wrapText="1" readingOrder="1"/>
    </xf>
    <xf numFmtId="0" fontId="22" fillId="4" borderId="36" xfId="0" applyFont="1" applyFill="1" applyBorder="1" applyAlignment="1">
      <alignment horizontal="left" vertical="center" wrapText="1" readingOrder="1"/>
    </xf>
    <xf numFmtId="0" fontId="3" fillId="0" borderId="0" xfId="0" applyFont="1" applyBorder="1" applyAlignment="1">
      <alignment horizontal="center" vertical="center"/>
    </xf>
    <xf numFmtId="0" fontId="21" fillId="3" borderId="35" xfId="0" applyFont="1" applyFill="1" applyBorder="1" applyAlignment="1">
      <alignment horizontal="center" vertical="center" wrapText="1" readingOrder="1"/>
    </xf>
    <xf numFmtId="9" fontId="21" fillId="4" borderId="36" xfId="0" applyNumberFormat="1" applyFont="1" applyFill="1" applyBorder="1" applyAlignment="1">
      <alignment horizontal="center" vertical="center" wrapText="1" readingOrder="1"/>
    </xf>
    <xf numFmtId="9" fontId="21" fillId="3" borderId="36" xfId="0" applyNumberFormat="1" applyFont="1" applyFill="1" applyBorder="1" applyAlignment="1">
      <alignment horizontal="center" vertical="center" wrapText="1" readingOrder="1"/>
    </xf>
    <xf numFmtId="0" fontId="3" fillId="0" borderId="42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52" xfId="0" applyBorder="1"/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9" fontId="0" fillId="0" borderId="0" xfId="1" applyFont="1" applyBorder="1"/>
    <xf numFmtId="0" fontId="3" fillId="0" borderId="52" xfId="0" applyFont="1" applyBorder="1"/>
    <xf numFmtId="9" fontId="0" fillId="0" borderId="18" xfId="1" applyFont="1" applyBorder="1"/>
    <xf numFmtId="8" fontId="0" fillId="0" borderId="19" xfId="0" applyNumberFormat="1" applyBorder="1"/>
    <xf numFmtId="0" fontId="0" fillId="0" borderId="18" xfId="0" applyBorder="1" applyAlignment="1">
      <alignment horizontal="center" vertical="center"/>
    </xf>
    <xf numFmtId="0" fontId="0" fillId="0" borderId="19" xfId="0" applyBorder="1"/>
    <xf numFmtId="0" fontId="3" fillId="0" borderId="42" xfId="0" applyFont="1" applyBorder="1" applyAlignment="1">
      <alignment horizontal="center" vertical="center" wrapText="1"/>
    </xf>
    <xf numFmtId="0" fontId="14" fillId="4" borderId="9" xfId="0" applyFont="1" applyFill="1" applyBorder="1" applyAlignment="1">
      <alignment vertical="center" wrapText="1"/>
    </xf>
    <xf numFmtId="0" fontId="14" fillId="4" borderId="46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vertical="center" wrapText="1"/>
    </xf>
    <xf numFmtId="0" fontId="14" fillId="3" borderId="46" xfId="0" applyFont="1" applyFill="1" applyBorder="1" applyAlignment="1">
      <alignment vertical="center" wrapText="1"/>
    </xf>
    <xf numFmtId="0" fontId="14" fillId="4" borderId="37" xfId="0" applyFont="1" applyFill="1" applyBorder="1" applyAlignment="1">
      <alignment vertical="center" wrapText="1"/>
    </xf>
    <xf numFmtId="0" fontId="14" fillId="4" borderId="38" xfId="0" applyFont="1" applyFill="1" applyBorder="1" applyAlignment="1">
      <alignment vertical="center" wrapText="1"/>
    </xf>
    <xf numFmtId="0" fontId="14" fillId="5" borderId="9" xfId="0" applyFont="1" applyFill="1" applyBorder="1" applyAlignment="1">
      <alignment wrapText="1"/>
    </xf>
    <xf numFmtId="0" fontId="14" fillId="5" borderId="46" xfId="0" applyFont="1" applyFill="1" applyBorder="1" applyAlignment="1">
      <alignment wrapText="1"/>
    </xf>
    <xf numFmtId="0" fontId="14" fillId="3" borderId="9" xfId="0" applyFont="1" applyFill="1" applyBorder="1" applyAlignment="1">
      <alignment wrapText="1"/>
    </xf>
    <xf numFmtId="0" fontId="14" fillId="3" borderId="9" xfId="0" applyFont="1" applyFill="1" applyBorder="1" applyAlignment="1">
      <alignment horizontal="right" wrapText="1"/>
    </xf>
    <xf numFmtId="0" fontId="14" fillId="3" borderId="46" xfId="0" applyFont="1" applyFill="1" applyBorder="1" applyAlignment="1">
      <alignment horizontal="right" wrapText="1"/>
    </xf>
    <xf numFmtId="0" fontId="14" fillId="4" borderId="9" xfId="0" applyFont="1" applyFill="1" applyBorder="1" applyAlignment="1">
      <alignment wrapText="1"/>
    </xf>
    <xf numFmtId="0" fontId="14" fillId="4" borderId="46" xfId="0" applyFont="1" applyFill="1" applyBorder="1" applyAlignment="1">
      <alignment wrapText="1"/>
    </xf>
    <xf numFmtId="0" fontId="14" fillId="3" borderId="46" xfId="0" applyFont="1" applyFill="1" applyBorder="1" applyAlignment="1">
      <alignment wrapText="1"/>
    </xf>
    <xf numFmtId="0" fontId="0" fillId="0" borderId="18" xfId="0" applyBorder="1" applyAlignment="1">
      <alignment vertical="center"/>
    </xf>
    <xf numFmtId="0" fontId="15" fillId="7" borderId="39" xfId="0" applyFont="1" applyFill="1" applyBorder="1" applyAlignment="1">
      <alignment horizontal="center" vertical="top" wrapText="1"/>
    </xf>
    <xf numFmtId="0" fontId="16" fillId="7" borderId="57" xfId="0" applyFont="1" applyFill="1" applyBorder="1" applyAlignment="1">
      <alignment vertical="top" wrapText="1"/>
    </xf>
    <xf numFmtId="0" fontId="16" fillId="7" borderId="58" xfId="0" applyFont="1" applyFill="1" applyBorder="1" applyAlignment="1">
      <alignment vertical="top" wrapText="1"/>
    </xf>
    <xf numFmtId="0" fontId="2" fillId="7" borderId="57" xfId="0" applyFont="1" applyFill="1" applyBorder="1"/>
    <xf numFmtId="0" fontId="2" fillId="7" borderId="58" xfId="0" applyFont="1" applyFill="1" applyBorder="1"/>
    <xf numFmtId="0" fontId="5" fillId="2" borderId="59" xfId="0" applyFont="1" applyFill="1" applyBorder="1" applyAlignment="1">
      <alignment horizontal="center" vertical="center" wrapText="1" readingOrder="1"/>
    </xf>
    <xf numFmtId="0" fontId="5" fillId="2" borderId="60" xfId="0" applyFont="1" applyFill="1" applyBorder="1" applyAlignment="1">
      <alignment horizontal="center" vertical="center" wrapText="1" readingOrder="1"/>
    </xf>
    <xf numFmtId="0" fontId="5" fillId="2" borderId="61" xfId="0" applyFont="1" applyFill="1" applyBorder="1" applyAlignment="1">
      <alignment horizontal="center" vertical="center" wrapText="1" readingOrder="1"/>
    </xf>
    <xf numFmtId="0" fontId="6" fillId="3" borderId="62" xfId="0" applyFont="1" applyFill="1" applyBorder="1" applyAlignment="1">
      <alignment horizontal="center" vertical="center" wrapText="1" readingOrder="1"/>
    </xf>
    <xf numFmtId="0" fontId="20" fillId="3" borderId="49" xfId="0" applyFont="1" applyFill="1" applyBorder="1" applyAlignment="1">
      <alignment horizontal="center" wrapText="1" readingOrder="1"/>
    </xf>
    <xf numFmtId="0" fontId="6" fillId="3" borderId="63" xfId="0" applyFont="1" applyFill="1" applyBorder="1" applyAlignment="1">
      <alignment horizontal="center" vertical="center" wrapText="1" readingOrder="1"/>
    </xf>
    <xf numFmtId="0" fontId="6" fillId="3" borderId="64" xfId="0" applyFont="1" applyFill="1" applyBorder="1" applyAlignment="1">
      <alignment horizontal="center" vertical="center" wrapText="1" readingOrder="1"/>
    </xf>
    <xf numFmtId="0" fontId="6" fillId="3" borderId="65" xfId="0" applyFont="1" applyFill="1" applyBorder="1" applyAlignment="1">
      <alignment horizontal="center" vertical="center" wrapText="1" readingOrder="1"/>
    </xf>
    <xf numFmtId="9" fontId="21" fillId="4" borderId="45" xfId="0" applyNumberFormat="1" applyFont="1" applyFill="1" applyBorder="1" applyAlignment="1">
      <alignment horizontal="center" vertical="center" wrapText="1" readingOrder="1"/>
    </xf>
    <xf numFmtId="0" fontId="8" fillId="4" borderId="46" xfId="0" applyFont="1" applyFill="1" applyBorder="1" applyAlignment="1">
      <alignment horizontal="center" vertical="center" wrapText="1" readingOrder="1"/>
    </xf>
    <xf numFmtId="9" fontId="21" fillId="3" borderId="47" xfId="0" applyNumberFormat="1" applyFont="1" applyFill="1" applyBorder="1" applyAlignment="1">
      <alignment horizontal="center" vertical="center" wrapText="1" readingOrder="1"/>
    </xf>
    <xf numFmtId="0" fontId="8" fillId="3" borderId="46" xfId="0" applyFont="1" applyFill="1" applyBorder="1" applyAlignment="1">
      <alignment horizontal="center" vertical="center" wrapText="1" readingOrder="1"/>
    </xf>
    <xf numFmtId="9" fontId="21" fillId="4" borderId="47" xfId="0" applyNumberFormat="1" applyFont="1" applyFill="1" applyBorder="1" applyAlignment="1">
      <alignment horizontal="center" vertical="center" wrapText="1" readingOrder="1"/>
    </xf>
    <xf numFmtId="0" fontId="0" fillId="0" borderId="5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0" fillId="8" borderId="12" xfId="0" applyNumberFormat="1" applyFill="1" applyBorder="1"/>
    <xf numFmtId="0" fontId="21" fillId="3" borderId="48" xfId="0" applyFont="1" applyFill="1" applyBorder="1" applyAlignment="1">
      <alignment horizontal="center" vertical="center" wrapText="1" readingOrder="1"/>
    </xf>
    <xf numFmtId="0" fontId="21" fillId="3" borderId="3" xfId="0" applyFont="1" applyFill="1" applyBorder="1" applyAlignment="1">
      <alignment horizontal="center" vertical="center" wrapText="1" readingOrder="1"/>
    </xf>
    <xf numFmtId="0" fontId="21" fillId="3" borderId="49" xfId="0" applyFont="1" applyFill="1" applyBorder="1" applyAlignment="1">
      <alignment horizontal="center" vertical="center" wrapText="1" readingOrder="1"/>
    </xf>
    <xf numFmtId="0" fontId="3" fillId="0" borderId="13" xfId="0" applyFont="1" applyBorder="1" applyAlignment="1">
      <alignment horizontal="right"/>
    </xf>
    <xf numFmtId="0" fontId="3" fillId="0" borderId="39" xfId="0" applyFont="1" applyBorder="1"/>
    <xf numFmtId="0" fontId="3" fillId="0" borderId="0" xfId="0" applyFont="1" applyBorder="1" applyAlignment="1">
      <alignment horizontal="center" vertical="center" wrapText="1"/>
    </xf>
    <xf numFmtId="0" fontId="2" fillId="11" borderId="39" xfId="0" applyFont="1" applyFill="1" applyBorder="1"/>
    <xf numFmtId="0" fontId="15" fillId="11" borderId="39" xfId="0" applyFont="1" applyFill="1" applyBorder="1" applyAlignment="1">
      <alignment horizontal="center" vertical="top" wrapText="1"/>
    </xf>
    <xf numFmtId="0" fontId="2" fillId="13" borderId="14" xfId="0" applyFont="1" applyFill="1" applyBorder="1" applyAlignment="1">
      <alignment horizontal="center" vertical="center"/>
    </xf>
    <xf numFmtId="0" fontId="2" fillId="13" borderId="15" xfId="0" applyFont="1" applyFill="1" applyBorder="1" applyAlignment="1">
      <alignment horizontal="center"/>
    </xf>
    <xf numFmtId="0" fontId="2" fillId="13" borderId="16" xfId="0" applyFont="1" applyFill="1" applyBorder="1"/>
    <xf numFmtId="0" fontId="2" fillId="13" borderId="52" xfId="0" applyFont="1" applyFill="1" applyBorder="1"/>
    <xf numFmtId="0" fontId="2" fillId="13" borderId="42" xfId="0" applyFont="1" applyFill="1" applyBorder="1" applyAlignment="1">
      <alignment horizontal="center" vertical="center"/>
    </xf>
    <xf numFmtId="0" fontId="5" fillId="10" borderId="47" xfId="0" applyFont="1" applyFill="1" applyBorder="1" applyAlignment="1">
      <alignment horizontal="center" vertical="center" wrapText="1" readingOrder="1"/>
    </xf>
    <xf numFmtId="0" fontId="14" fillId="10" borderId="9" xfId="0" applyFont="1" applyFill="1" applyBorder="1" applyAlignment="1">
      <alignment wrapText="1"/>
    </xf>
    <xf numFmtId="0" fontId="14" fillId="10" borderId="46" xfId="0" applyFont="1" applyFill="1" applyBorder="1" applyAlignment="1">
      <alignment wrapText="1"/>
    </xf>
    <xf numFmtId="0" fontId="5" fillId="10" borderId="45" xfId="0" applyFont="1" applyFill="1" applyBorder="1" applyAlignment="1">
      <alignment horizontal="center" vertical="center" wrapText="1" readingOrder="1"/>
    </xf>
    <xf numFmtId="0" fontId="5" fillId="10" borderId="59" xfId="0" applyFont="1" applyFill="1" applyBorder="1" applyAlignment="1">
      <alignment horizontal="center" vertical="center" wrapText="1" readingOrder="1"/>
    </xf>
    <xf numFmtId="0" fontId="5" fillId="10" borderId="60" xfId="0" applyFont="1" applyFill="1" applyBorder="1" applyAlignment="1">
      <alignment horizontal="center" vertical="center" wrapText="1" readingOrder="1"/>
    </xf>
    <xf numFmtId="0" fontId="5" fillId="10" borderId="61" xfId="0" applyFont="1" applyFill="1" applyBorder="1" applyAlignment="1">
      <alignment horizontal="center" vertical="center" wrapText="1" readingOrder="1"/>
    </xf>
    <xf numFmtId="0" fontId="24" fillId="14" borderId="57" xfId="0" applyFont="1" applyFill="1" applyBorder="1" applyAlignment="1">
      <alignment vertical="top" wrapText="1"/>
    </xf>
    <xf numFmtId="0" fontId="24" fillId="14" borderId="58" xfId="0" applyFont="1" applyFill="1" applyBorder="1" applyAlignment="1">
      <alignment vertical="top" wrapText="1"/>
    </xf>
    <xf numFmtId="0" fontId="23" fillId="14" borderId="57" xfId="0" applyFont="1" applyFill="1" applyBorder="1"/>
    <xf numFmtId="0" fontId="23" fillId="14" borderId="58" xfId="0" applyFont="1" applyFill="1" applyBorder="1"/>
    <xf numFmtId="0" fontId="2" fillId="10" borderId="39" xfId="0" applyFont="1" applyFill="1" applyBorder="1" applyAlignment="1">
      <alignment horizontal="center" vertical="center"/>
    </xf>
    <xf numFmtId="0" fontId="6" fillId="4" borderId="66" xfId="0" applyFont="1" applyFill="1" applyBorder="1" applyAlignment="1">
      <alignment horizontal="left" vertical="center" wrapText="1" readingOrder="1"/>
    </xf>
    <xf numFmtId="0" fontId="14" fillId="4" borderId="67" xfId="0" applyFont="1" applyFill="1" applyBorder="1" applyAlignment="1">
      <alignment vertical="top" wrapText="1"/>
    </xf>
    <xf numFmtId="8" fontId="19" fillId="0" borderId="12" xfId="0" applyNumberFormat="1" applyFont="1" applyBorder="1"/>
    <xf numFmtId="0" fontId="0" fillId="10" borderId="13" xfId="0" applyFill="1" applyBorder="1"/>
    <xf numFmtId="0" fontId="0" fillId="10" borderId="15" xfId="0" applyFill="1" applyBorder="1"/>
    <xf numFmtId="0" fontId="0" fillId="8" borderId="0" xfId="0" applyFill="1"/>
    <xf numFmtId="0" fontId="7" fillId="8" borderId="7" xfId="0" applyFont="1" applyFill="1" applyBorder="1" applyAlignment="1">
      <alignment vertical="center" wrapText="1" readingOrder="1"/>
    </xf>
    <xf numFmtId="0" fontId="8" fillId="8" borderId="29" xfId="0" applyFont="1" applyFill="1" applyBorder="1" applyAlignment="1">
      <alignment horizontal="center" vertical="center" wrapText="1" readingOrder="1"/>
    </xf>
    <xf numFmtId="0" fontId="0" fillId="8" borderId="16" xfId="0" applyFill="1" applyBorder="1"/>
    <xf numFmtId="0" fontId="0" fillId="8" borderId="0" xfId="0" applyFill="1" applyBorder="1"/>
    <xf numFmtId="0" fontId="0" fillId="8" borderId="17" xfId="0" applyFill="1" applyBorder="1"/>
    <xf numFmtId="0" fontId="2" fillId="8" borderId="0" xfId="0" applyFont="1" applyFill="1" applyBorder="1" applyAlignment="1">
      <alignment horizontal="center" vertical="center"/>
    </xf>
    <xf numFmtId="8" fontId="19" fillId="8" borderId="0" xfId="0" applyNumberFormat="1" applyFont="1" applyFill="1" applyBorder="1"/>
    <xf numFmtId="8" fontId="0" fillId="8" borderId="0" xfId="0" applyNumberFormat="1" applyFill="1"/>
    <xf numFmtId="0" fontId="0" fillId="8" borderId="52" xfId="0" applyFill="1" applyBorder="1"/>
    <xf numFmtId="0" fontId="0" fillId="8" borderId="19" xfId="0" applyFill="1" applyBorder="1"/>
    <xf numFmtId="0" fontId="0" fillId="8" borderId="13" xfId="0" applyFill="1" applyBorder="1" applyAlignment="1">
      <alignment horizontal="right"/>
    </xf>
    <xf numFmtId="0" fontId="0" fillId="8" borderId="51" xfId="0" applyFon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20" xfId="0" applyFill="1" applyBorder="1"/>
    <xf numFmtId="0" fontId="0" fillId="8" borderId="25" xfId="0" applyFill="1" applyBorder="1"/>
    <xf numFmtId="0" fontId="0" fillId="8" borderId="27" xfId="0" applyFill="1" applyBorder="1"/>
    <xf numFmtId="0" fontId="0" fillId="8" borderId="28" xfId="0" applyFill="1" applyBorder="1"/>
    <xf numFmtId="0" fontId="0" fillId="8" borderId="15" xfId="0" applyFill="1" applyBorder="1"/>
    <xf numFmtId="0" fontId="0" fillId="8" borderId="18" xfId="0" applyFill="1" applyBorder="1"/>
    <xf numFmtId="0" fontId="0" fillId="8" borderId="14" xfId="0" applyFill="1" applyBorder="1"/>
    <xf numFmtId="0" fontId="0" fillId="8" borderId="13" xfId="0" applyFill="1" applyBorder="1"/>
    <xf numFmtId="0" fontId="0" fillId="0" borderId="0" xfId="0" applyAlignmen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 readingOrder="1"/>
    </xf>
    <xf numFmtId="0" fontId="9" fillId="2" borderId="6" xfId="0" applyFont="1" applyFill="1" applyBorder="1" applyAlignment="1">
      <alignment horizontal="center" vertical="center" wrapText="1" readingOrder="1"/>
    </xf>
    <xf numFmtId="0" fontId="9" fillId="2" borderId="7" xfId="0" applyFont="1" applyFill="1" applyBorder="1" applyAlignment="1">
      <alignment horizontal="center" vertical="center" wrapText="1" readingOrder="1"/>
    </xf>
    <xf numFmtId="0" fontId="9" fillId="2" borderId="10" xfId="0" applyFont="1" applyFill="1" applyBorder="1" applyAlignment="1">
      <alignment horizontal="center" vertical="center" wrapText="1" readingOrder="1"/>
    </xf>
    <xf numFmtId="0" fontId="9" fillId="2" borderId="11" xfId="0" applyFont="1" applyFill="1" applyBorder="1" applyAlignment="1">
      <alignment horizontal="center" vertical="center" wrapText="1" readingOrder="1"/>
    </xf>
    <xf numFmtId="0" fontId="12" fillId="3" borderId="3" xfId="0" applyFont="1" applyFill="1" applyBorder="1" applyAlignment="1">
      <alignment horizontal="center" vertical="center" wrapText="1" readingOrder="1"/>
    </xf>
    <xf numFmtId="0" fontId="12" fillId="3" borderId="4" xfId="0" applyFont="1" applyFill="1" applyBorder="1" applyAlignment="1">
      <alignment horizontal="center" vertical="center" wrapText="1" readingOrder="1"/>
    </xf>
    <xf numFmtId="0" fontId="7" fillId="2" borderId="13" xfId="0" applyFont="1" applyFill="1" applyBorder="1" applyAlignment="1">
      <alignment horizontal="center" vertical="center" wrapText="1" readingOrder="1"/>
    </xf>
    <xf numFmtId="0" fontId="7" fillId="2" borderId="34" xfId="0" applyFont="1" applyFill="1" applyBorder="1" applyAlignment="1">
      <alignment horizontal="center" vertical="center" wrapText="1" readingOrder="1"/>
    </xf>
    <xf numFmtId="0" fontId="7" fillId="2" borderId="31" xfId="0" applyFont="1" applyFill="1" applyBorder="1" applyAlignment="1">
      <alignment horizontal="center" vertical="center" wrapText="1" readingOrder="1"/>
    </xf>
    <xf numFmtId="0" fontId="7" fillId="2" borderId="32" xfId="0" applyFont="1" applyFill="1" applyBorder="1" applyAlignment="1">
      <alignment horizontal="center" vertical="center" wrapText="1" readingOrder="1"/>
    </xf>
    <xf numFmtId="0" fontId="7" fillId="2" borderId="33" xfId="0" applyFont="1" applyFill="1" applyBorder="1" applyAlignment="1">
      <alignment horizontal="center" vertical="center" wrapText="1" readingOrder="1"/>
    </xf>
    <xf numFmtId="0" fontId="5" fillId="5" borderId="13" xfId="0" applyFont="1" applyFill="1" applyBorder="1" applyAlignment="1">
      <alignment horizontal="center" vertical="center" wrapText="1" readingOrder="1"/>
    </xf>
    <xf numFmtId="0" fontId="5" fillId="5" borderId="34" xfId="0" applyFont="1" applyFill="1" applyBorder="1" applyAlignment="1">
      <alignment horizontal="center" vertical="center" wrapText="1" readingOrder="1"/>
    </xf>
    <xf numFmtId="0" fontId="5" fillId="5" borderId="31" xfId="0" applyFont="1" applyFill="1" applyBorder="1" applyAlignment="1">
      <alignment horizontal="center" vertical="center" wrapText="1" readingOrder="1"/>
    </xf>
    <xf numFmtId="0" fontId="5" fillId="5" borderId="32" xfId="0" applyFont="1" applyFill="1" applyBorder="1" applyAlignment="1">
      <alignment horizontal="center" vertical="center" wrapText="1" readingOrder="1"/>
    </xf>
    <xf numFmtId="0" fontId="5" fillId="5" borderId="33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20" fillId="3" borderId="49" xfId="0" applyFont="1" applyFill="1" applyBorder="1" applyAlignment="1">
      <alignment horizontal="center" vertical="center" wrapText="1" readingOrder="1"/>
    </xf>
    <xf numFmtId="0" fontId="20" fillId="3" borderId="65" xfId="0" applyFont="1" applyFill="1" applyBorder="1" applyAlignment="1">
      <alignment horizontal="center" vertical="center" wrapText="1" readingOrder="1"/>
    </xf>
    <xf numFmtId="0" fontId="27" fillId="10" borderId="14" xfId="0" applyFont="1" applyFill="1" applyBorder="1" applyAlignment="1">
      <alignment horizontal="center"/>
    </xf>
    <xf numFmtId="0" fontId="2" fillId="12" borderId="39" xfId="0" applyFont="1" applyFill="1" applyBorder="1" applyAlignment="1">
      <alignment horizontal="center"/>
    </xf>
    <xf numFmtId="0" fontId="2" fillId="12" borderId="41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 vertical="center" wrapText="1" readingOrder="1"/>
    </xf>
    <xf numFmtId="0" fontId="20" fillId="3" borderId="64" xfId="0" applyFont="1" applyFill="1" applyBorder="1" applyAlignment="1">
      <alignment horizontal="center" vertical="center" wrapText="1" readingOrder="1"/>
    </xf>
    <xf numFmtId="0" fontId="7" fillId="12" borderId="13" xfId="0" applyFont="1" applyFill="1" applyBorder="1" applyAlignment="1">
      <alignment horizontal="center" vertical="center" wrapText="1" readingOrder="1"/>
    </xf>
    <xf numFmtId="0" fontId="7" fillId="12" borderId="34" xfId="0" applyFont="1" applyFill="1" applyBorder="1" applyAlignment="1">
      <alignment horizontal="center" vertical="center" wrapText="1" readingOrder="1"/>
    </xf>
    <xf numFmtId="0" fontId="7" fillId="12" borderId="31" xfId="0" applyFont="1" applyFill="1" applyBorder="1" applyAlignment="1">
      <alignment horizontal="center" vertical="center" wrapText="1" readingOrder="1"/>
    </xf>
    <xf numFmtId="0" fontId="7" fillId="12" borderId="32" xfId="0" applyFont="1" applyFill="1" applyBorder="1" applyAlignment="1">
      <alignment horizontal="center" vertical="center" wrapText="1" readingOrder="1"/>
    </xf>
    <xf numFmtId="0" fontId="7" fillId="12" borderId="33" xfId="0" applyFont="1" applyFill="1" applyBorder="1" applyAlignment="1">
      <alignment horizontal="center" vertical="center" wrapText="1" readingOrder="1"/>
    </xf>
    <xf numFmtId="0" fontId="2" fillId="12" borderId="55" xfId="0" applyFont="1" applyFill="1" applyBorder="1" applyAlignment="1">
      <alignment horizontal="center"/>
    </xf>
    <xf numFmtId="0" fontId="2" fillId="12" borderId="56" xfId="0" applyFont="1" applyFill="1" applyBorder="1" applyAlignment="1">
      <alignment horizontal="center"/>
    </xf>
    <xf numFmtId="0" fontId="2" fillId="12" borderId="26" xfId="0" applyFont="1" applyFill="1" applyBorder="1" applyAlignment="1">
      <alignment horizontal="center"/>
    </xf>
    <xf numFmtId="0" fontId="2" fillId="12" borderId="27" xfId="0" applyFont="1" applyFill="1" applyBorder="1" applyAlignment="1">
      <alignment horizontal="center"/>
    </xf>
    <xf numFmtId="0" fontId="7" fillId="10" borderId="13" xfId="0" applyFont="1" applyFill="1" applyBorder="1" applyAlignment="1">
      <alignment horizontal="center" vertical="center" wrapText="1" readingOrder="1"/>
    </xf>
    <xf numFmtId="0" fontId="7" fillId="10" borderId="34" xfId="0" applyFont="1" applyFill="1" applyBorder="1" applyAlignment="1">
      <alignment horizontal="center" vertical="center" wrapText="1" readingOrder="1"/>
    </xf>
    <xf numFmtId="0" fontId="7" fillId="10" borderId="31" xfId="0" applyFont="1" applyFill="1" applyBorder="1" applyAlignment="1">
      <alignment horizontal="center" vertical="center" wrapText="1" readingOrder="1"/>
    </xf>
    <xf numFmtId="0" fontId="7" fillId="10" borderId="32" xfId="0" applyFont="1" applyFill="1" applyBorder="1" applyAlignment="1">
      <alignment horizontal="center" vertical="center" wrapText="1" readingOrder="1"/>
    </xf>
    <xf numFmtId="0" fontId="7" fillId="10" borderId="33" xfId="0" applyFont="1" applyFill="1" applyBorder="1" applyAlignment="1">
      <alignment horizontal="center" vertical="center" wrapText="1" readingOrder="1"/>
    </xf>
    <xf numFmtId="0" fontId="25" fillId="13" borderId="13" xfId="0" applyFont="1" applyFill="1" applyBorder="1" applyAlignment="1">
      <alignment horizontal="center"/>
    </xf>
    <xf numFmtId="0" fontId="25" fillId="13" borderId="14" xfId="0" applyFont="1" applyFill="1" applyBorder="1" applyAlignment="1">
      <alignment horizontal="center"/>
    </xf>
    <xf numFmtId="0" fontId="25" fillId="13" borderId="15" xfId="0" applyFont="1" applyFill="1" applyBorder="1" applyAlignment="1">
      <alignment horizontal="center"/>
    </xf>
    <xf numFmtId="0" fontId="26" fillId="12" borderId="14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 vertical="center" wrapText="1" readingOrder="1"/>
    </xf>
    <xf numFmtId="0" fontId="5" fillId="10" borderId="34" xfId="0" applyFont="1" applyFill="1" applyBorder="1" applyAlignment="1">
      <alignment horizontal="center" vertical="center" wrapText="1" readingOrder="1"/>
    </xf>
    <xf numFmtId="0" fontId="5" fillId="10" borderId="31" xfId="0" applyFont="1" applyFill="1" applyBorder="1" applyAlignment="1">
      <alignment horizontal="center" vertical="center" wrapText="1" readingOrder="1"/>
    </xf>
    <xf numFmtId="0" fontId="5" fillId="10" borderId="32" xfId="0" applyFont="1" applyFill="1" applyBorder="1" applyAlignment="1">
      <alignment horizontal="center" vertical="center" wrapText="1" readingOrder="1"/>
    </xf>
    <xf numFmtId="0" fontId="5" fillId="10" borderId="33" xfId="0" applyFont="1" applyFill="1" applyBorder="1" applyAlignment="1">
      <alignment horizontal="center" vertical="center" wrapText="1" readingOrder="1"/>
    </xf>
    <xf numFmtId="0" fontId="29" fillId="0" borderId="0" xfId="0" applyFont="1" applyAlignment="1">
      <alignment horizontal="left" vertical="center"/>
    </xf>
    <xf numFmtId="0" fontId="23" fillId="8" borderId="13" xfId="0" applyFont="1" applyFill="1" applyBorder="1" applyAlignment="1">
      <alignment horizontal="right"/>
    </xf>
    <xf numFmtId="0" fontId="23" fillId="8" borderId="50" xfId="0" applyFont="1" applyFill="1" applyBorder="1" applyAlignment="1">
      <alignment horizontal="center"/>
    </xf>
    <xf numFmtId="0" fontId="23" fillId="8" borderId="51" xfId="0" applyFont="1" applyFill="1" applyBorder="1" applyAlignment="1">
      <alignment horizontal="center"/>
    </xf>
    <xf numFmtId="0" fontId="23" fillId="8" borderId="52" xfId="0" applyFont="1" applyFill="1" applyBorder="1"/>
    <xf numFmtId="0" fontId="23" fillId="8" borderId="53" xfId="0" applyFont="1" applyFill="1" applyBorder="1" applyAlignment="1">
      <alignment horizontal="center"/>
    </xf>
    <xf numFmtId="0" fontId="23" fillId="8" borderId="54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9.0618936156375784E-2"/>
          <c:y val="0.10428473648186176"/>
          <c:w val="0.8853714569760448"/>
          <c:h val="0.80570809552296718"/>
        </c:manualLayout>
      </c:layout>
      <c:lineChart>
        <c:grouping val="stacked"/>
        <c:varyColors val="0"/>
        <c:ser>
          <c:idx val="1"/>
          <c:order val="0"/>
          <c:tx>
            <c:strRef>
              <c:f>Resultados!$C$95</c:f>
              <c:strCache>
                <c:ptCount val="1"/>
                <c:pt idx="0">
                  <c:v>VAN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Resultados!$B$96:$B$105</c:f>
              <c:numCache>
                <c:formatCode>0%</c:formatCode>
                <c:ptCount val="1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</c:numCache>
            </c:numRef>
          </c:cat>
          <c:val>
            <c:numRef>
              <c:f>Resultados!$C$96:$C$105</c:f>
              <c:numCache>
                <c:formatCode>"$"#,##0.00_);[Red]\("$"#,##0.00\)</c:formatCode>
                <c:ptCount val="10"/>
                <c:pt idx="0">
                  <c:v>124214.4364674341</c:v>
                </c:pt>
                <c:pt idx="1">
                  <c:v>101138.85230969876</c:v>
                </c:pt>
                <c:pt idx="2">
                  <c:v>80031.395412479935</c:v>
                </c:pt>
                <c:pt idx="3">
                  <c:v>60681.31548277504</c:v>
                </c:pt>
                <c:pt idx="4">
                  <c:v>42904.421580741415</c:v>
                </c:pt>
                <c:pt idx="5">
                  <c:v>26539.276934694208</c:v>
                </c:pt>
                <c:pt idx="6">
                  <c:v>11444.000065967266</c:v>
                </c:pt>
                <c:pt idx="7">
                  <c:v>-2506.4335742478142</c:v>
                </c:pt>
                <c:pt idx="8">
                  <c:v>-15422.475268252136</c:v>
                </c:pt>
                <c:pt idx="9">
                  <c:v>-27401.941872427939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3-4EB1-A5C9-0838224D3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7965584"/>
        <c:axId val="727964752"/>
      </c:lineChart>
      <c:catAx>
        <c:axId val="72796558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727964752"/>
        <c:crosses val="autoZero"/>
        <c:auto val="1"/>
        <c:lblAlgn val="ctr"/>
        <c:lblOffset val="100"/>
        <c:noMultiLvlLbl val="0"/>
      </c:catAx>
      <c:valAx>
        <c:axId val="72796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72796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9.0618936156375784E-2"/>
          <c:y val="0.10428473648186176"/>
          <c:w val="0.8853714569760448"/>
          <c:h val="0.80570809552296718"/>
        </c:manualLayout>
      </c:layout>
      <c:lineChart>
        <c:grouping val="stacked"/>
        <c:varyColors val="0"/>
        <c:ser>
          <c:idx val="1"/>
          <c:order val="0"/>
          <c:tx>
            <c:strRef>
              <c:f>Cuadros!$C$97</c:f>
              <c:strCache>
                <c:ptCount val="1"/>
                <c:pt idx="0">
                  <c:v>VAN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Cuadros!$B$98:$B$107</c:f>
              <c:numCache>
                <c:formatCode>0%</c:formatCode>
                <c:ptCount val="1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</c:numCache>
            </c:numRef>
          </c:cat>
          <c:val>
            <c:numRef>
              <c:f>Cuadros!$C$98:$C$107</c:f>
              <c:numCache>
                <c:formatCode>"$"#,##0.00_);[Red]\("$"#,##0.00\)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83-4EB0-80EC-015C7DD74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7965584"/>
        <c:axId val="727964752"/>
      </c:lineChart>
      <c:catAx>
        <c:axId val="72796558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727964752"/>
        <c:crosses val="autoZero"/>
        <c:auto val="1"/>
        <c:lblAlgn val="ctr"/>
        <c:lblOffset val="100"/>
        <c:noMultiLvlLbl val="0"/>
      </c:catAx>
      <c:valAx>
        <c:axId val="72796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72796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92</xdr:row>
      <xdr:rowOff>95249</xdr:rowOff>
    </xdr:from>
    <xdr:to>
      <xdr:col>7</xdr:col>
      <xdr:colOff>742950</xdr:colOff>
      <xdr:row>116</xdr:row>
      <xdr:rowOff>161924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94</xdr:row>
      <xdr:rowOff>95249</xdr:rowOff>
    </xdr:from>
    <xdr:to>
      <xdr:col>7</xdr:col>
      <xdr:colOff>742950</xdr:colOff>
      <xdr:row>118</xdr:row>
      <xdr:rowOff>161924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Normal="100" workbookViewId="0">
      <selection activeCell="K7" sqref="K7"/>
    </sheetView>
  </sheetViews>
  <sheetFormatPr baseColWidth="10" defaultRowHeight="15" x14ac:dyDescent="0.25"/>
  <cols>
    <col min="1" max="1" width="11.5703125" bestFit="1" customWidth="1"/>
    <col min="2" max="8" width="16" bestFit="1" customWidth="1"/>
  </cols>
  <sheetData>
    <row r="1" spans="1:14" ht="36" x14ac:dyDescent="0.55000000000000004">
      <c r="A1" s="165" t="s">
        <v>42</v>
      </c>
      <c r="B1" s="165"/>
      <c r="C1" s="165"/>
      <c r="D1" s="165"/>
      <c r="E1" s="165"/>
      <c r="F1" s="165"/>
      <c r="G1" s="165"/>
      <c r="H1" s="165"/>
    </row>
    <row r="4" spans="1:14" ht="15" customHeight="1" x14ac:dyDescent="0.25">
      <c r="A4" s="166" t="s">
        <v>49</v>
      </c>
      <c r="B4" s="166"/>
      <c r="C4" s="166"/>
      <c r="D4" s="166"/>
      <c r="E4" s="166"/>
      <c r="F4" s="166"/>
      <c r="G4" s="166"/>
      <c r="H4" s="166"/>
      <c r="I4" s="164"/>
      <c r="J4" s="164"/>
      <c r="K4" s="164"/>
      <c r="L4" s="164"/>
      <c r="M4" s="164"/>
      <c r="N4" s="164"/>
    </row>
    <row r="5" spans="1:14" x14ac:dyDescent="0.25">
      <c r="A5" s="166"/>
      <c r="B5" s="166"/>
      <c r="C5" s="166"/>
      <c r="D5" s="166"/>
      <c r="E5" s="166"/>
      <c r="F5" s="166"/>
      <c r="G5" s="166"/>
      <c r="H5" s="166"/>
      <c r="I5" s="164"/>
      <c r="J5" s="164"/>
      <c r="K5" s="164"/>
      <c r="L5" s="164"/>
      <c r="M5" s="164"/>
      <c r="N5" s="164"/>
    </row>
    <row r="6" spans="1:14" x14ac:dyDescent="0.25">
      <c r="A6" s="228" t="s">
        <v>50</v>
      </c>
      <c r="B6" s="228"/>
      <c r="C6" s="228"/>
      <c r="D6" s="228"/>
      <c r="E6" s="228"/>
      <c r="F6" s="228"/>
      <c r="G6" s="228"/>
      <c r="H6" s="228"/>
      <c r="I6" s="164"/>
      <c r="J6" s="164"/>
      <c r="K6" s="164"/>
      <c r="L6" s="164"/>
      <c r="M6" s="164"/>
      <c r="N6" s="164"/>
    </row>
    <row r="7" spans="1:14" x14ac:dyDescent="0.25">
      <c r="A7" s="228"/>
      <c r="B7" s="228"/>
      <c r="C7" s="228"/>
      <c r="D7" s="228"/>
      <c r="E7" s="228"/>
      <c r="F7" s="228"/>
      <c r="G7" s="228"/>
      <c r="H7" s="228"/>
      <c r="I7" s="164"/>
      <c r="J7" s="164"/>
      <c r="K7" s="164"/>
      <c r="L7" s="164"/>
      <c r="M7" s="164"/>
      <c r="N7" s="164"/>
    </row>
    <row r="8" spans="1:14" x14ac:dyDescent="0.25">
      <c r="A8" s="228" t="s">
        <v>51</v>
      </c>
      <c r="B8" s="228"/>
      <c r="C8" s="228"/>
      <c r="D8" s="228"/>
      <c r="E8" s="228"/>
      <c r="F8" s="228"/>
      <c r="G8" s="228"/>
      <c r="H8" s="228"/>
      <c r="I8" s="164"/>
      <c r="J8" s="164"/>
      <c r="K8" s="164"/>
      <c r="L8" s="164"/>
      <c r="M8" s="164"/>
      <c r="N8" s="164"/>
    </row>
    <row r="9" spans="1:14" s="164" customFormat="1" x14ac:dyDescent="0.25">
      <c r="A9" s="228"/>
      <c r="B9" s="228"/>
      <c r="C9" s="228"/>
      <c r="D9" s="228"/>
      <c r="E9" s="228"/>
      <c r="F9" s="228"/>
      <c r="G9" s="228"/>
      <c r="H9" s="228"/>
    </row>
    <row r="10" spans="1:14" s="164" customFormat="1" x14ac:dyDescent="0.25">
      <c r="A10" s="228" t="s">
        <v>52</v>
      </c>
      <c r="B10" s="228"/>
      <c r="C10" s="228"/>
      <c r="D10" s="228"/>
      <c r="E10" s="228"/>
      <c r="F10" s="228"/>
      <c r="G10" s="228"/>
      <c r="H10" s="228"/>
    </row>
    <row r="11" spans="1:14" s="164" customFormat="1" x14ac:dyDescent="0.25">
      <c r="A11" s="228"/>
      <c r="B11" s="228"/>
      <c r="C11" s="228"/>
      <c r="D11" s="228"/>
      <c r="E11" s="228"/>
      <c r="F11" s="228"/>
      <c r="G11" s="228"/>
      <c r="H11" s="228"/>
    </row>
    <row r="13" spans="1:14" x14ac:dyDescent="0.25">
      <c r="A13" s="166" t="s">
        <v>47</v>
      </c>
      <c r="B13" s="166"/>
      <c r="C13" s="166"/>
      <c r="D13" s="166"/>
      <c r="E13" s="166"/>
      <c r="F13" s="166"/>
      <c r="G13" s="166"/>
      <c r="H13" s="166"/>
    </row>
    <row r="14" spans="1:14" x14ac:dyDescent="0.25">
      <c r="A14" s="166"/>
      <c r="B14" s="166"/>
      <c r="C14" s="166"/>
      <c r="D14" s="166"/>
      <c r="E14" s="166"/>
      <c r="F14" s="166"/>
      <c r="G14" s="166"/>
      <c r="H14" s="166"/>
    </row>
    <row r="15" spans="1:14" x14ac:dyDescent="0.25">
      <c r="A15" s="166"/>
      <c r="B15" s="166"/>
      <c r="C15" s="166"/>
      <c r="D15" s="166"/>
      <c r="E15" s="166"/>
      <c r="F15" s="166"/>
      <c r="G15" s="166"/>
      <c r="H15" s="166"/>
    </row>
    <row r="16" spans="1:14" x14ac:dyDescent="0.25">
      <c r="A16" s="166"/>
      <c r="B16" s="166"/>
      <c r="C16" s="166"/>
      <c r="D16" s="166"/>
      <c r="E16" s="166"/>
      <c r="F16" s="166"/>
      <c r="G16" s="166"/>
      <c r="H16" s="166"/>
    </row>
    <row r="17" spans="1:8" x14ac:dyDescent="0.25">
      <c r="A17" s="166"/>
      <c r="B17" s="166"/>
      <c r="C17" s="166"/>
      <c r="D17" s="166"/>
      <c r="E17" s="166"/>
      <c r="F17" s="166"/>
      <c r="G17" s="166"/>
      <c r="H17" s="166"/>
    </row>
    <row r="18" spans="1:8" ht="15.75" thickBot="1" x14ac:dyDescent="0.3"/>
    <row r="19" spans="1:8" ht="27" thickBot="1" x14ac:dyDescent="0.3">
      <c r="B19" s="46" t="s">
        <v>0</v>
      </c>
      <c r="C19" s="46">
        <v>1</v>
      </c>
      <c r="D19" s="46">
        <v>2</v>
      </c>
      <c r="E19" s="46">
        <v>3</v>
      </c>
      <c r="F19" s="46">
        <v>4</v>
      </c>
      <c r="G19" s="46">
        <v>5</v>
      </c>
    </row>
    <row r="20" spans="1:8" ht="16.5" thickTop="1" x14ac:dyDescent="0.25">
      <c r="B20" s="47" t="s">
        <v>1</v>
      </c>
      <c r="C20" s="172">
        <v>1000</v>
      </c>
      <c r="D20" s="172">
        <v>1100</v>
      </c>
      <c r="E20" s="172">
        <v>1300</v>
      </c>
      <c r="F20" s="172">
        <v>1200</v>
      </c>
      <c r="G20" s="172">
        <v>900</v>
      </c>
    </row>
    <row r="21" spans="1:8" ht="16.5" thickBot="1" x14ac:dyDescent="0.3">
      <c r="B21" s="48" t="s">
        <v>2</v>
      </c>
      <c r="C21" s="173"/>
      <c r="D21" s="173"/>
      <c r="E21" s="173"/>
      <c r="F21" s="173"/>
      <c r="G21" s="173"/>
    </row>
    <row r="23" spans="1:8" ht="15" customHeight="1" x14ac:dyDescent="0.25">
      <c r="A23" s="166" t="s">
        <v>48</v>
      </c>
      <c r="B23" s="166"/>
      <c r="C23" s="166"/>
      <c r="D23" s="166"/>
      <c r="E23" s="166"/>
      <c r="F23" s="166"/>
      <c r="G23" s="166"/>
      <c r="H23" s="166"/>
    </row>
    <row r="24" spans="1:8" ht="15" customHeight="1" x14ac:dyDescent="0.25">
      <c r="A24" s="166"/>
      <c r="B24" s="166"/>
      <c r="C24" s="166"/>
      <c r="D24" s="166"/>
      <c r="E24" s="166"/>
      <c r="F24" s="166"/>
      <c r="G24" s="166"/>
      <c r="H24" s="166"/>
    </row>
    <row r="25" spans="1:8" ht="15" customHeight="1" x14ac:dyDescent="0.25">
      <c r="A25" s="166"/>
      <c r="B25" s="166"/>
      <c r="C25" s="166"/>
      <c r="D25" s="166"/>
      <c r="E25" s="166"/>
      <c r="F25" s="166"/>
      <c r="G25" s="166"/>
      <c r="H25" s="166"/>
    </row>
    <row r="26" spans="1:8" ht="15" customHeight="1" x14ac:dyDescent="0.25">
      <c r="A26" s="166"/>
      <c r="B26" s="166"/>
      <c r="C26" s="166"/>
      <c r="D26" s="166"/>
      <c r="E26" s="166"/>
      <c r="F26" s="166"/>
      <c r="G26" s="166"/>
      <c r="H26" s="166"/>
    </row>
    <row r="27" spans="1:8" ht="15" customHeight="1" x14ac:dyDescent="0.25">
      <c r="A27" s="166"/>
      <c r="B27" s="166"/>
      <c r="C27" s="166"/>
      <c r="D27" s="166"/>
      <c r="E27" s="166"/>
      <c r="F27" s="166"/>
      <c r="G27" s="166"/>
      <c r="H27" s="166"/>
    </row>
    <row r="28" spans="1:8" ht="15" customHeight="1" x14ac:dyDescent="0.25">
      <c r="A28" s="166"/>
      <c r="B28" s="166"/>
      <c r="C28" s="166"/>
      <c r="D28" s="166"/>
      <c r="E28" s="166"/>
      <c r="F28" s="166"/>
      <c r="G28" s="166"/>
      <c r="H28" s="166"/>
    </row>
    <row r="29" spans="1:8" ht="15" customHeight="1" x14ac:dyDescent="0.25">
      <c r="A29" s="166"/>
      <c r="B29" s="166"/>
      <c r="C29" s="166"/>
      <c r="D29" s="166"/>
      <c r="E29" s="166"/>
      <c r="F29" s="166"/>
      <c r="G29" s="166"/>
      <c r="H29" s="166"/>
    </row>
    <row r="30" spans="1:8" ht="15" customHeight="1" x14ac:dyDescent="0.25">
      <c r="A30" s="166"/>
      <c r="B30" s="166"/>
      <c r="C30" s="166"/>
      <c r="D30" s="166"/>
      <c r="E30" s="166"/>
      <c r="F30" s="166"/>
      <c r="G30" s="166"/>
      <c r="H30" s="166"/>
    </row>
    <row r="31" spans="1:8" ht="15" customHeight="1" x14ac:dyDescent="0.25">
      <c r="A31" s="166"/>
      <c r="B31" s="166"/>
      <c r="C31" s="166"/>
      <c r="D31" s="166"/>
      <c r="E31" s="166"/>
      <c r="F31" s="166"/>
      <c r="G31" s="166"/>
      <c r="H31" s="166"/>
    </row>
    <row r="32" spans="1:8" ht="15" customHeight="1" x14ac:dyDescent="0.25">
      <c r="A32" s="166"/>
      <c r="B32" s="166"/>
      <c r="C32" s="166"/>
      <c r="D32" s="166"/>
      <c r="E32" s="166"/>
      <c r="F32" s="166"/>
      <c r="G32" s="166"/>
      <c r="H32" s="166"/>
    </row>
    <row r="33" spans="1:8" ht="15" customHeight="1" x14ac:dyDescent="0.25">
      <c r="A33" s="166"/>
      <c r="B33" s="166"/>
      <c r="C33" s="166"/>
      <c r="D33" s="166"/>
      <c r="E33" s="166"/>
      <c r="F33" s="166"/>
      <c r="G33" s="166"/>
      <c r="H33" s="166"/>
    </row>
    <row r="34" spans="1:8" ht="15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6" spans="1:8" ht="15.75" thickBot="1" x14ac:dyDescent="0.3"/>
    <row r="37" spans="1:8" ht="57.75" customHeight="1" thickBot="1" x14ac:dyDescent="0.3">
      <c r="A37" s="170" t="s">
        <v>3</v>
      </c>
      <c r="B37" s="167" t="s">
        <v>4</v>
      </c>
      <c r="C37" s="168"/>
      <c r="D37" s="168"/>
      <c r="E37" s="168"/>
      <c r="F37" s="168"/>
      <c r="G37" s="168"/>
      <c r="H37" s="169"/>
    </row>
    <row r="38" spans="1:8" ht="30" thickTop="1" thickBot="1" x14ac:dyDescent="0.3">
      <c r="A38" s="171"/>
      <c r="B38" s="1">
        <v>1</v>
      </c>
      <c r="C38" s="2">
        <v>2</v>
      </c>
      <c r="D38" s="2">
        <v>3</v>
      </c>
      <c r="E38" s="2">
        <v>4</v>
      </c>
      <c r="F38" s="2">
        <v>5</v>
      </c>
      <c r="G38" s="2">
        <v>6</v>
      </c>
      <c r="H38" s="2">
        <v>7</v>
      </c>
    </row>
    <row r="39" spans="1:8" ht="30" thickTop="1" thickBot="1" x14ac:dyDescent="0.3">
      <c r="A39" s="3">
        <v>0.1</v>
      </c>
      <c r="B39" s="4">
        <v>0.90910000000000002</v>
      </c>
      <c r="C39" s="4">
        <v>0.82640000000000002</v>
      </c>
      <c r="D39" s="4">
        <v>0.75129999999999997</v>
      </c>
      <c r="E39" s="4">
        <v>0.68300000000000005</v>
      </c>
      <c r="F39" s="4">
        <v>0.62090000000000001</v>
      </c>
      <c r="G39" s="4">
        <v>0.5645</v>
      </c>
      <c r="H39" s="4">
        <v>0.51319999999999999</v>
      </c>
    </row>
    <row r="40" spans="1:8" ht="29.25" customHeight="1" thickBot="1" x14ac:dyDescent="0.3">
      <c r="A40" s="5">
        <v>0.12</v>
      </c>
      <c r="B40" s="6">
        <v>0.89290000000000003</v>
      </c>
      <c r="C40" s="6">
        <v>0.79720000000000002</v>
      </c>
      <c r="D40" s="6">
        <v>0.71179999999999999</v>
      </c>
      <c r="E40" s="6">
        <v>0.63549999999999995</v>
      </c>
      <c r="F40" s="6">
        <v>0.56740000000000002</v>
      </c>
      <c r="G40" s="6">
        <v>0.50660000000000005</v>
      </c>
      <c r="H40" s="6">
        <v>0.45229999999999998</v>
      </c>
    </row>
    <row r="41" spans="1:8" ht="29.25" thickBot="1" x14ac:dyDescent="0.3">
      <c r="A41" s="7">
        <v>0.14000000000000001</v>
      </c>
      <c r="B41" s="4">
        <v>0.87719999999999998</v>
      </c>
      <c r="C41" s="4">
        <v>0.76949999999999996</v>
      </c>
      <c r="D41" s="4">
        <v>0.67500000000000004</v>
      </c>
      <c r="E41" s="4">
        <v>0.59209999999999996</v>
      </c>
      <c r="F41" s="4">
        <v>0.51739999999999997</v>
      </c>
      <c r="G41" s="4">
        <v>0.4556</v>
      </c>
      <c r="H41" s="4">
        <v>0.39960000000000001</v>
      </c>
    </row>
    <row r="42" spans="1:8" ht="29.25" thickBot="1" x14ac:dyDescent="0.3">
      <c r="A42" s="5">
        <v>0.16</v>
      </c>
      <c r="B42" s="6">
        <v>0.86209999999999998</v>
      </c>
      <c r="C42" s="6">
        <v>0.74319999999999997</v>
      </c>
      <c r="D42" s="6">
        <v>0.64070000000000005</v>
      </c>
      <c r="E42" s="6">
        <v>0.55230000000000001</v>
      </c>
      <c r="F42" s="6">
        <v>0.51939999999999997</v>
      </c>
      <c r="G42" s="6">
        <v>0.41039999999999999</v>
      </c>
      <c r="H42" s="6">
        <v>0.3538</v>
      </c>
    </row>
  </sheetData>
  <mergeCells count="14">
    <mergeCell ref="A10:H11"/>
    <mergeCell ref="A1:H1"/>
    <mergeCell ref="A4:H5"/>
    <mergeCell ref="A13:H17"/>
    <mergeCell ref="B37:H37"/>
    <mergeCell ref="A37:A38"/>
    <mergeCell ref="A23:H34"/>
    <mergeCell ref="C20:C21"/>
    <mergeCell ref="D20:D21"/>
    <mergeCell ref="E20:E21"/>
    <mergeCell ref="F20:F21"/>
    <mergeCell ref="G20:G21"/>
    <mergeCell ref="A6:H7"/>
    <mergeCell ref="A8:H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76" workbookViewId="0">
      <selection activeCell="C86" sqref="C86:D86"/>
    </sheetView>
  </sheetViews>
  <sheetFormatPr baseColWidth="10" defaultRowHeight="15" x14ac:dyDescent="0.25"/>
  <cols>
    <col min="1" max="1" width="15" customWidth="1"/>
    <col min="2" max="8" width="16" bestFit="1" customWidth="1"/>
  </cols>
  <sheetData>
    <row r="1" spans="2:7" ht="15.75" thickBot="1" x14ac:dyDescent="0.3"/>
    <row r="2" spans="2:7" x14ac:dyDescent="0.25">
      <c r="C2" s="14"/>
      <c r="D2" s="18" t="s">
        <v>7</v>
      </c>
      <c r="E2" s="19" t="s">
        <v>8</v>
      </c>
    </row>
    <row r="3" spans="2:7" x14ac:dyDescent="0.25">
      <c r="C3" s="20" t="s">
        <v>5</v>
      </c>
      <c r="D3" s="13">
        <v>280000</v>
      </c>
      <c r="E3" s="15" t="s">
        <v>9</v>
      </c>
    </row>
    <row r="4" spans="2:7" x14ac:dyDescent="0.25">
      <c r="C4" s="20" t="s">
        <v>6</v>
      </c>
      <c r="D4" s="13">
        <v>5</v>
      </c>
      <c r="E4" s="15" t="s">
        <v>10</v>
      </c>
    </row>
    <row r="5" spans="2:7" ht="30" x14ac:dyDescent="0.25">
      <c r="C5" s="20" t="s">
        <v>11</v>
      </c>
      <c r="D5" s="13">
        <v>22000</v>
      </c>
      <c r="E5" s="15" t="s">
        <v>9</v>
      </c>
    </row>
    <row r="6" spans="2:7" x14ac:dyDescent="0.25">
      <c r="C6" s="20"/>
      <c r="D6" s="13"/>
      <c r="E6" s="15"/>
    </row>
    <row r="7" spans="2:7" x14ac:dyDescent="0.25">
      <c r="C7" s="20" t="s">
        <v>12</v>
      </c>
      <c r="D7" s="13">
        <v>335</v>
      </c>
      <c r="E7" s="15" t="s">
        <v>13</v>
      </c>
    </row>
    <row r="8" spans="2:7" x14ac:dyDescent="0.25">
      <c r="C8" s="20" t="s">
        <v>14</v>
      </c>
      <c r="D8" s="13">
        <v>250</v>
      </c>
      <c r="E8" s="15" t="s">
        <v>13</v>
      </c>
    </row>
    <row r="9" spans="2:7" ht="15.75" thickBot="1" x14ac:dyDescent="0.3">
      <c r="C9" s="21" t="s">
        <v>15</v>
      </c>
      <c r="D9" s="16">
        <v>12000</v>
      </c>
      <c r="E9" s="17" t="s">
        <v>9</v>
      </c>
    </row>
    <row r="10" spans="2:7" ht="15.75" thickBot="1" x14ac:dyDescent="0.3"/>
    <row r="11" spans="2:7" ht="15.75" thickBot="1" x14ac:dyDescent="0.3">
      <c r="B11" s="96" t="s">
        <v>0</v>
      </c>
      <c r="C11" s="97">
        <v>1</v>
      </c>
      <c r="D11" s="97">
        <v>2</v>
      </c>
      <c r="E11" s="97">
        <v>3</v>
      </c>
      <c r="F11" s="97">
        <v>4</v>
      </c>
      <c r="G11" s="98">
        <v>5</v>
      </c>
    </row>
    <row r="12" spans="2:7" ht="15.75" thickTop="1" x14ac:dyDescent="0.25">
      <c r="B12" s="99" t="s">
        <v>1</v>
      </c>
      <c r="C12" s="50">
        <v>1000</v>
      </c>
      <c r="D12" s="50">
        <v>1100</v>
      </c>
      <c r="E12" s="50">
        <v>1300</v>
      </c>
      <c r="F12" s="50">
        <v>1200</v>
      </c>
      <c r="G12" s="100">
        <v>900</v>
      </c>
    </row>
    <row r="13" spans="2:7" ht="15.75" thickBot="1" x14ac:dyDescent="0.3">
      <c r="B13" s="101" t="s">
        <v>2</v>
      </c>
      <c r="C13" s="102"/>
      <c r="D13" s="102"/>
      <c r="E13" s="102"/>
      <c r="F13" s="102"/>
      <c r="G13" s="103"/>
    </row>
    <row r="16" spans="2:7" ht="15.75" thickBot="1" x14ac:dyDescent="0.3"/>
    <row r="17" spans="1:8" ht="15.75" thickBot="1" x14ac:dyDescent="0.3">
      <c r="A17" s="174" t="s">
        <v>3</v>
      </c>
      <c r="B17" s="176" t="s">
        <v>4</v>
      </c>
      <c r="C17" s="177"/>
      <c r="D17" s="177"/>
      <c r="E17" s="177"/>
      <c r="F17" s="177"/>
      <c r="G17" s="177"/>
      <c r="H17" s="178"/>
    </row>
    <row r="18" spans="1:8" ht="16.5" thickTop="1" thickBot="1" x14ac:dyDescent="0.3">
      <c r="A18" s="175"/>
      <c r="B18" s="51">
        <v>1</v>
      </c>
      <c r="C18" s="52">
        <v>2</v>
      </c>
      <c r="D18" s="52">
        <v>3</v>
      </c>
      <c r="E18" s="52">
        <v>4</v>
      </c>
      <c r="F18" s="52">
        <v>5</v>
      </c>
      <c r="G18" s="52">
        <v>6</v>
      </c>
      <c r="H18" s="60">
        <v>7</v>
      </c>
    </row>
    <row r="19" spans="1:8" ht="16.5" thickTop="1" thickBot="1" x14ac:dyDescent="0.3">
      <c r="A19" s="104">
        <v>0.1</v>
      </c>
      <c r="B19" s="8">
        <v>0.90910000000000002</v>
      </c>
      <c r="C19" s="8">
        <v>0.82640000000000002</v>
      </c>
      <c r="D19" s="8">
        <v>0.75129999999999997</v>
      </c>
      <c r="E19" s="8">
        <v>0.68300000000000005</v>
      </c>
      <c r="F19" s="8">
        <v>0.62090000000000001</v>
      </c>
      <c r="G19" s="8">
        <v>0.5645</v>
      </c>
      <c r="H19" s="105">
        <v>0.51319999999999999</v>
      </c>
    </row>
    <row r="20" spans="1:8" ht="15.75" thickBot="1" x14ac:dyDescent="0.3">
      <c r="A20" s="106">
        <v>0.12</v>
      </c>
      <c r="B20" s="9">
        <v>0.89290000000000003</v>
      </c>
      <c r="C20" s="9">
        <v>0.79720000000000002</v>
      </c>
      <c r="D20" s="9">
        <v>0.71179999999999999</v>
      </c>
      <c r="E20" s="9">
        <v>0.63549999999999995</v>
      </c>
      <c r="F20" s="9">
        <v>0.56740000000000002</v>
      </c>
      <c r="G20" s="9">
        <v>0.50660000000000005</v>
      </c>
      <c r="H20" s="107">
        <v>0.45229999999999998</v>
      </c>
    </row>
    <row r="21" spans="1:8" ht="15.75" thickBot="1" x14ac:dyDescent="0.3">
      <c r="A21" s="108">
        <v>0.14000000000000001</v>
      </c>
      <c r="B21" s="8">
        <v>0.87719999999999998</v>
      </c>
      <c r="C21" s="8">
        <v>0.76949999999999996</v>
      </c>
      <c r="D21" s="8">
        <v>0.67500000000000004</v>
      </c>
      <c r="E21" s="8">
        <v>0.59209999999999996</v>
      </c>
      <c r="F21" s="8">
        <v>0.51739999999999997</v>
      </c>
      <c r="G21" s="8">
        <v>0.4556</v>
      </c>
      <c r="H21" s="105">
        <v>0.39960000000000001</v>
      </c>
    </row>
    <row r="22" spans="1:8" ht="15.75" thickBot="1" x14ac:dyDescent="0.3">
      <c r="A22" s="62">
        <v>0.16</v>
      </c>
      <c r="B22" s="30">
        <v>0.86209999999999998</v>
      </c>
      <c r="C22" s="30">
        <v>0.74319999999999997</v>
      </c>
      <c r="D22" s="30">
        <v>0.64070000000000005</v>
      </c>
      <c r="E22" s="30">
        <v>0.55230000000000001</v>
      </c>
      <c r="F22" s="30">
        <v>0.51939999999999997</v>
      </c>
      <c r="G22" s="30">
        <v>0.41039999999999999</v>
      </c>
      <c r="H22" s="31">
        <v>0.3538</v>
      </c>
    </row>
    <row r="23" spans="1:8" ht="15.75" thickBot="1" x14ac:dyDescent="0.3"/>
    <row r="24" spans="1:8" ht="30" x14ac:dyDescent="0.25">
      <c r="C24" s="75" t="s">
        <v>27</v>
      </c>
    </row>
    <row r="25" spans="1:8" ht="15.75" thickBot="1" x14ac:dyDescent="0.3">
      <c r="C25" s="33">
        <f>1/(1+0.16)^2</f>
        <v>0.74316290130796681</v>
      </c>
    </row>
    <row r="26" spans="1:8" ht="15.75" thickBot="1" x14ac:dyDescent="0.3"/>
    <row r="27" spans="1:8" ht="15.75" thickBot="1" x14ac:dyDescent="0.3">
      <c r="A27" s="179" t="s">
        <v>16</v>
      </c>
      <c r="B27" s="181" t="s">
        <v>4</v>
      </c>
      <c r="C27" s="182"/>
      <c r="D27" s="182"/>
      <c r="E27" s="182"/>
      <c r="F27" s="182"/>
      <c r="G27" s="183"/>
    </row>
    <row r="28" spans="1:8" ht="16.5" thickTop="1" thickBot="1" x14ac:dyDescent="0.3">
      <c r="A28" s="180"/>
      <c r="B28" s="53">
        <v>0</v>
      </c>
      <c r="C28" s="54">
        <v>1</v>
      </c>
      <c r="D28" s="54">
        <v>2</v>
      </c>
      <c r="E28" s="54">
        <v>3</v>
      </c>
      <c r="F28" s="54">
        <v>4</v>
      </c>
      <c r="G28" s="55">
        <v>5</v>
      </c>
    </row>
    <row r="29" spans="1:8" ht="16.5" thickTop="1" thickBot="1" x14ac:dyDescent="0.3">
      <c r="A29" s="38" t="s">
        <v>17</v>
      </c>
      <c r="B29" s="82">
        <f>SUM(B30:B32)</f>
        <v>0</v>
      </c>
      <c r="C29" s="82">
        <f t="shared" ref="C29:G29" si="0">SUM(C30:C32)</f>
        <v>335000</v>
      </c>
      <c r="D29" s="82">
        <f t="shared" si="0"/>
        <v>368500</v>
      </c>
      <c r="E29" s="82">
        <f t="shared" si="0"/>
        <v>435500</v>
      </c>
      <c r="F29" s="82">
        <f t="shared" si="0"/>
        <v>402000</v>
      </c>
      <c r="G29" s="83">
        <f t="shared" si="0"/>
        <v>323500</v>
      </c>
    </row>
    <row r="30" spans="1:8" ht="26.25" thickBot="1" x14ac:dyDescent="0.3">
      <c r="A30" s="56" t="s">
        <v>18</v>
      </c>
      <c r="B30" s="84"/>
      <c r="C30" s="85">
        <f>$D$7*C12</f>
        <v>335000</v>
      </c>
      <c r="D30" s="85">
        <f>$D$7*D12</f>
        <v>368500</v>
      </c>
      <c r="E30" s="85">
        <f>$D$7*E12</f>
        <v>435500</v>
      </c>
      <c r="F30" s="85">
        <f>$D$7*F12</f>
        <v>402000</v>
      </c>
      <c r="G30" s="86">
        <f>$D$7*G12</f>
        <v>301500</v>
      </c>
    </row>
    <row r="31" spans="1:8" ht="15.75" thickBot="1" x14ac:dyDescent="0.3">
      <c r="A31" s="57" t="s">
        <v>19</v>
      </c>
      <c r="B31" s="87"/>
      <c r="C31" s="87"/>
      <c r="D31" s="87"/>
      <c r="E31" s="87"/>
      <c r="F31" s="87"/>
      <c r="G31" s="88"/>
    </row>
    <row r="32" spans="1:8" ht="26.25" thickBot="1" x14ac:dyDescent="0.3">
      <c r="A32" s="56" t="s">
        <v>20</v>
      </c>
      <c r="B32" s="84"/>
      <c r="C32" s="84"/>
      <c r="D32" s="84"/>
      <c r="E32" s="84"/>
      <c r="F32" s="84"/>
      <c r="G32" s="89">
        <f>D5</f>
        <v>22000</v>
      </c>
    </row>
    <row r="33" spans="1:8" ht="15.75" thickBot="1" x14ac:dyDescent="0.3">
      <c r="A33" s="39"/>
      <c r="B33" s="87"/>
      <c r="C33" s="87"/>
      <c r="D33" s="87"/>
      <c r="E33" s="87"/>
      <c r="F33" s="87"/>
      <c r="G33" s="88"/>
    </row>
    <row r="34" spans="1:8" ht="15.75" thickBot="1" x14ac:dyDescent="0.3">
      <c r="A34" s="40" t="s">
        <v>21</v>
      </c>
      <c r="B34" s="82">
        <f>SUM(B35:B37)</f>
        <v>280000</v>
      </c>
      <c r="C34" s="82">
        <f t="shared" ref="C34:G34" si="1">SUM(C35:C37)</f>
        <v>262000</v>
      </c>
      <c r="D34" s="82">
        <f t="shared" si="1"/>
        <v>287000</v>
      </c>
      <c r="E34" s="82">
        <f t="shared" si="1"/>
        <v>337000</v>
      </c>
      <c r="F34" s="82">
        <f t="shared" si="1"/>
        <v>312000</v>
      </c>
      <c r="G34" s="83">
        <f t="shared" si="1"/>
        <v>237000</v>
      </c>
    </row>
    <row r="35" spans="1:8" ht="15.75" thickBot="1" x14ac:dyDescent="0.3">
      <c r="A35" s="57" t="s">
        <v>5</v>
      </c>
      <c r="B35" s="76">
        <f>D3</f>
        <v>280000</v>
      </c>
      <c r="C35" s="76"/>
      <c r="D35" s="76"/>
      <c r="E35" s="76"/>
      <c r="F35" s="76"/>
      <c r="G35" s="77"/>
    </row>
    <row r="36" spans="1:8" ht="15.75" thickBot="1" x14ac:dyDescent="0.3">
      <c r="A36" s="56" t="s">
        <v>14</v>
      </c>
      <c r="B36" s="78"/>
      <c r="C36" s="78">
        <f>$D$8*C12</f>
        <v>250000</v>
      </c>
      <c r="D36" s="78">
        <f>$D$8*D12</f>
        <v>275000</v>
      </c>
      <c r="E36" s="78">
        <f>$D$8*E12</f>
        <v>325000</v>
      </c>
      <c r="F36" s="78">
        <f>$D$8*F12</f>
        <v>300000</v>
      </c>
      <c r="G36" s="79">
        <f>$D$8*G12</f>
        <v>225000</v>
      </c>
    </row>
    <row r="37" spans="1:8" ht="15.75" thickBot="1" x14ac:dyDescent="0.3">
      <c r="A37" s="58" t="s">
        <v>22</v>
      </c>
      <c r="B37" s="80"/>
      <c r="C37" s="80">
        <f>$D$9</f>
        <v>12000</v>
      </c>
      <c r="D37" s="80">
        <f>$D$9</f>
        <v>12000</v>
      </c>
      <c r="E37" s="80">
        <f>$D$9</f>
        <v>12000</v>
      </c>
      <c r="F37" s="80">
        <f>$D$9</f>
        <v>12000</v>
      </c>
      <c r="G37" s="81">
        <f>$D$9</f>
        <v>12000</v>
      </c>
    </row>
    <row r="38" spans="1:8" ht="15.75" thickBot="1" x14ac:dyDescent="0.3">
      <c r="A38" s="36"/>
      <c r="B38" s="37"/>
      <c r="C38" s="37"/>
      <c r="D38" s="37"/>
      <c r="E38" s="37"/>
      <c r="F38" s="37"/>
      <c r="G38" s="37"/>
    </row>
    <row r="39" spans="1:8" ht="15.75" thickBot="1" x14ac:dyDescent="0.3">
      <c r="A39" s="91" t="s">
        <v>23</v>
      </c>
      <c r="B39" s="92">
        <f>B29-B34</f>
        <v>-280000</v>
      </c>
      <c r="C39" s="92">
        <f t="shared" ref="C39:G39" si="2">C29-C34</f>
        <v>73000</v>
      </c>
      <c r="D39" s="92">
        <f t="shared" si="2"/>
        <v>81500</v>
      </c>
      <c r="E39" s="92">
        <f t="shared" si="2"/>
        <v>98500</v>
      </c>
      <c r="F39" s="92">
        <f t="shared" si="2"/>
        <v>90000</v>
      </c>
      <c r="G39" s="93">
        <f t="shared" si="2"/>
        <v>86500</v>
      </c>
    </row>
    <row r="40" spans="1:8" ht="15.75" thickBot="1" x14ac:dyDescent="0.3"/>
    <row r="41" spans="1:8" ht="15.75" thickBot="1" x14ac:dyDescent="0.3">
      <c r="A41" s="174" t="s">
        <v>3</v>
      </c>
      <c r="B41" s="176" t="s">
        <v>4</v>
      </c>
      <c r="C41" s="177"/>
      <c r="D41" s="177"/>
      <c r="E41" s="177"/>
      <c r="F41" s="177"/>
      <c r="G41" s="178"/>
      <c r="H41" s="23"/>
    </row>
    <row r="42" spans="1:8" ht="16.5" thickTop="1" thickBot="1" x14ac:dyDescent="0.3">
      <c r="A42" s="175"/>
      <c r="B42" s="59">
        <v>0</v>
      </c>
      <c r="C42" s="51">
        <v>1</v>
      </c>
      <c r="D42" s="52">
        <v>2</v>
      </c>
      <c r="E42" s="52">
        <v>3</v>
      </c>
      <c r="F42" s="52">
        <v>4</v>
      </c>
      <c r="G42" s="60">
        <v>5</v>
      </c>
      <c r="H42" s="24"/>
    </row>
    <row r="43" spans="1:8" ht="16.5" thickTop="1" thickBot="1" x14ac:dyDescent="0.3">
      <c r="A43" s="61">
        <v>0.12</v>
      </c>
      <c r="B43" s="90">
        <v>1</v>
      </c>
      <c r="C43" s="30">
        <v>0.89290000000000003</v>
      </c>
      <c r="D43" s="30">
        <v>0.79720000000000002</v>
      </c>
      <c r="E43" s="30">
        <v>0.71179999999999999</v>
      </c>
      <c r="F43" s="30">
        <v>0.63549999999999995</v>
      </c>
      <c r="G43" s="31">
        <v>0.56740000000000002</v>
      </c>
      <c r="H43" s="25"/>
    </row>
    <row r="44" spans="1:8" ht="15.75" thickBot="1" x14ac:dyDescent="0.3"/>
    <row r="45" spans="1:8" ht="15.75" thickBot="1" x14ac:dyDescent="0.3">
      <c r="A45" s="29" t="s">
        <v>43</v>
      </c>
      <c r="B45" s="94">
        <f>B43*B39</f>
        <v>-280000</v>
      </c>
      <c r="C45" s="94">
        <f t="shared" ref="C45:G45" si="3">C43*C39</f>
        <v>65181.700000000004</v>
      </c>
      <c r="D45" s="94">
        <f t="shared" si="3"/>
        <v>64971.8</v>
      </c>
      <c r="E45" s="94">
        <f t="shared" si="3"/>
        <v>70112.3</v>
      </c>
      <c r="F45" s="94">
        <f t="shared" si="3"/>
        <v>57194.999999999993</v>
      </c>
      <c r="G45" s="95">
        <f t="shared" si="3"/>
        <v>49080.1</v>
      </c>
    </row>
    <row r="46" spans="1:8" ht="15.75" thickBot="1" x14ac:dyDescent="0.3"/>
    <row r="47" spans="1:8" ht="15.75" thickBot="1" x14ac:dyDescent="0.3">
      <c r="A47" s="116" t="s">
        <v>24</v>
      </c>
      <c r="B47" s="28">
        <f>SUM(B45:G45)</f>
        <v>26540.899999999994</v>
      </c>
      <c r="D47" s="35">
        <f>NPV(0.14,C39:G39)+B39</f>
        <v>11444.000065967266</v>
      </c>
    </row>
    <row r="49" spans="1:8" ht="15.75" thickBot="1" x14ac:dyDescent="0.3"/>
    <row r="50" spans="1:8" ht="15.75" thickBot="1" x14ac:dyDescent="0.3">
      <c r="A50" s="174" t="s">
        <v>3</v>
      </c>
      <c r="B50" s="176" t="s">
        <v>4</v>
      </c>
      <c r="C50" s="177"/>
      <c r="D50" s="177"/>
      <c r="E50" s="177"/>
      <c r="F50" s="177"/>
      <c r="G50" s="178"/>
    </row>
    <row r="51" spans="1:8" ht="16.5" thickTop="1" thickBot="1" x14ac:dyDescent="0.3">
      <c r="A51" s="175"/>
      <c r="B51" s="59">
        <v>0</v>
      </c>
      <c r="C51" s="51">
        <v>1</v>
      </c>
      <c r="D51" s="52">
        <v>2</v>
      </c>
      <c r="E51" s="52">
        <v>3</v>
      </c>
      <c r="F51" s="52">
        <v>4</v>
      </c>
      <c r="G51" s="60">
        <v>5</v>
      </c>
    </row>
    <row r="52" spans="1:8" ht="16.5" thickTop="1" thickBot="1" x14ac:dyDescent="0.3">
      <c r="A52" s="62">
        <v>0.16</v>
      </c>
      <c r="B52" s="27">
        <v>1</v>
      </c>
      <c r="C52" s="30">
        <v>0.86209999999999998</v>
      </c>
      <c r="D52" s="30">
        <v>0.74319999999999997</v>
      </c>
      <c r="E52" s="30">
        <v>0.64070000000000005</v>
      </c>
      <c r="F52" s="30">
        <v>0.55230000000000001</v>
      </c>
      <c r="G52" s="31">
        <v>0.51939999999999997</v>
      </c>
      <c r="H52" s="32"/>
    </row>
    <row r="53" spans="1:8" ht="15.75" thickBot="1" x14ac:dyDescent="0.3"/>
    <row r="54" spans="1:8" ht="15.75" thickBot="1" x14ac:dyDescent="0.3">
      <c r="A54" s="29" t="s">
        <v>26</v>
      </c>
      <c r="B54" s="94">
        <f>B52*B39</f>
        <v>-280000</v>
      </c>
      <c r="C54" s="94">
        <f t="shared" ref="C54:G54" si="4">C52*C39</f>
        <v>62933.299999999996</v>
      </c>
      <c r="D54" s="94">
        <f t="shared" si="4"/>
        <v>60570.799999999996</v>
      </c>
      <c r="E54" s="94">
        <f t="shared" si="4"/>
        <v>63108.950000000004</v>
      </c>
      <c r="F54" s="94">
        <f t="shared" si="4"/>
        <v>49707</v>
      </c>
      <c r="G54" s="95">
        <f t="shared" si="4"/>
        <v>44928.1</v>
      </c>
    </row>
    <row r="55" spans="1:8" ht="15.75" thickBot="1" x14ac:dyDescent="0.3"/>
    <row r="56" spans="1:8" ht="15.75" thickBot="1" x14ac:dyDescent="0.3">
      <c r="A56" s="116" t="s">
        <v>24</v>
      </c>
      <c r="B56" s="34">
        <f>NPV(0.16,C39:G39)+B39</f>
        <v>-2506.4335742478142</v>
      </c>
      <c r="D56" s="22"/>
    </row>
    <row r="59" spans="1:8" x14ac:dyDescent="0.25">
      <c r="A59" s="184" t="s">
        <v>28</v>
      </c>
      <c r="B59" s="184"/>
      <c r="C59" s="184"/>
    </row>
    <row r="60" spans="1:8" ht="15.75" thickBot="1" x14ac:dyDescent="0.3"/>
    <row r="61" spans="1:8" x14ac:dyDescent="0.25">
      <c r="A61" s="64" t="s">
        <v>29</v>
      </c>
      <c r="B61" s="109" t="s">
        <v>30</v>
      </c>
    </row>
    <row r="62" spans="1:8" ht="15.75" thickBot="1" x14ac:dyDescent="0.3">
      <c r="A62" s="65"/>
      <c r="B62" s="110" t="s">
        <v>31</v>
      </c>
    </row>
    <row r="64" spans="1:8" ht="15.75" thickBot="1" x14ac:dyDescent="0.3"/>
    <row r="65" spans="1:7" x14ac:dyDescent="0.25">
      <c r="A65" s="10"/>
      <c r="B65" s="66" t="s">
        <v>3</v>
      </c>
      <c r="C65" s="67" t="s">
        <v>24</v>
      </c>
    </row>
    <row r="66" spans="1:7" x14ac:dyDescent="0.25">
      <c r="A66" s="68" t="s">
        <v>32</v>
      </c>
      <c r="B66" s="69">
        <f>A43</f>
        <v>0.12</v>
      </c>
      <c r="C66" s="44">
        <f>B47</f>
        <v>26540.899999999994</v>
      </c>
    </row>
    <row r="67" spans="1:7" ht="15.75" thickBot="1" x14ac:dyDescent="0.3">
      <c r="A67" s="70" t="s">
        <v>33</v>
      </c>
      <c r="B67" s="71">
        <f>A52</f>
        <v>0.16</v>
      </c>
      <c r="C67" s="72">
        <f>B56</f>
        <v>-2506.4335742478142</v>
      </c>
    </row>
    <row r="69" spans="1:7" ht="15.75" thickBot="1" x14ac:dyDescent="0.3"/>
    <row r="70" spans="1:7" x14ac:dyDescent="0.25">
      <c r="A70" s="115" t="s">
        <v>34</v>
      </c>
      <c r="B70" s="194" t="s">
        <v>45</v>
      </c>
      <c r="C70" s="195"/>
    </row>
    <row r="71" spans="1:7" ht="15.75" thickBot="1" x14ac:dyDescent="0.3">
      <c r="A71" s="70"/>
      <c r="B71" s="196" t="s">
        <v>44</v>
      </c>
      <c r="C71" s="197"/>
    </row>
    <row r="72" spans="1:7" ht="15.75" thickBot="1" x14ac:dyDescent="0.3"/>
    <row r="73" spans="1:7" x14ac:dyDescent="0.25">
      <c r="B73" s="63" t="s">
        <v>25</v>
      </c>
    </row>
    <row r="74" spans="1:7" ht="15.75" thickBot="1" x14ac:dyDescent="0.3">
      <c r="B74" s="49">
        <f>B66+(C66*(B67-B66)/(ABS(C66)+ABS(C67)))</f>
        <v>0.15654848378032205</v>
      </c>
    </row>
    <row r="77" spans="1:7" ht="15.75" x14ac:dyDescent="0.25">
      <c r="B77" s="189" t="s">
        <v>37</v>
      </c>
      <c r="C77" s="189"/>
      <c r="D77" s="189"/>
      <c r="E77" s="189"/>
      <c r="F77" s="189"/>
    </row>
    <row r="78" spans="1:7" ht="15.75" thickBot="1" x14ac:dyDescent="0.3"/>
    <row r="79" spans="1:7" ht="15.75" thickBot="1" x14ac:dyDescent="0.3">
      <c r="A79" s="174" t="s">
        <v>3</v>
      </c>
      <c r="B79" s="176" t="s">
        <v>4</v>
      </c>
      <c r="C79" s="177"/>
      <c r="D79" s="177"/>
      <c r="E79" s="177"/>
      <c r="F79" s="177"/>
      <c r="G79" s="178"/>
    </row>
    <row r="80" spans="1:7" ht="16.5" thickTop="1" thickBot="1" x14ac:dyDescent="0.3">
      <c r="A80" s="175"/>
      <c r="B80" s="59">
        <v>0</v>
      </c>
      <c r="C80" s="51">
        <v>1</v>
      </c>
      <c r="D80" s="52">
        <v>2</v>
      </c>
      <c r="E80" s="52">
        <v>3</v>
      </c>
      <c r="F80" s="52">
        <v>4</v>
      </c>
      <c r="G80" s="60">
        <v>5</v>
      </c>
    </row>
    <row r="81" spans="1:8" ht="16.5" thickTop="1" thickBot="1" x14ac:dyDescent="0.3">
      <c r="A81" s="26">
        <v>0.14000000000000001</v>
      </c>
      <c r="B81" s="73">
        <v>1</v>
      </c>
      <c r="C81" s="30">
        <v>0.89290000000000003</v>
      </c>
      <c r="D81" s="30">
        <v>0.79720000000000002</v>
      </c>
      <c r="E81" s="30">
        <v>0.71179999999999999</v>
      </c>
      <c r="F81" s="30">
        <v>0.63549999999999995</v>
      </c>
      <c r="G81" s="31">
        <v>0.56740000000000002</v>
      </c>
    </row>
    <row r="83" spans="1:8" ht="15.75" thickBot="1" x14ac:dyDescent="0.3"/>
    <row r="84" spans="1:8" ht="15.75" thickBot="1" x14ac:dyDescent="0.3">
      <c r="A84" s="10"/>
      <c r="B84" s="11"/>
      <c r="C84" s="177" t="s">
        <v>4</v>
      </c>
      <c r="D84" s="177"/>
      <c r="E84" s="177"/>
      <c r="F84" s="177"/>
      <c r="G84" s="177"/>
      <c r="H84" s="178"/>
    </row>
    <row r="85" spans="1:8" ht="16.5" thickTop="1" thickBot="1" x14ac:dyDescent="0.3">
      <c r="A85" s="65"/>
      <c r="B85" s="74"/>
      <c r="C85" s="59">
        <v>0</v>
      </c>
      <c r="D85" s="112">
        <v>1</v>
      </c>
      <c r="E85" s="113">
        <v>2</v>
      </c>
      <c r="F85" s="113">
        <v>3</v>
      </c>
      <c r="G85" s="113">
        <v>4</v>
      </c>
      <c r="H85" s="114">
        <v>5</v>
      </c>
    </row>
    <row r="86" spans="1:8" x14ac:dyDescent="0.25">
      <c r="A86" s="185" t="s">
        <v>35</v>
      </c>
      <c r="B86" s="186"/>
      <c r="C86" s="12">
        <f>B29*B81</f>
        <v>0</v>
      </c>
      <c r="D86" s="12">
        <f t="shared" ref="D86:H86" si="5">C29*C81</f>
        <v>299121.5</v>
      </c>
      <c r="E86" s="12">
        <f t="shared" si="5"/>
        <v>293768.2</v>
      </c>
      <c r="F86" s="12">
        <f t="shared" si="5"/>
        <v>309988.90000000002</v>
      </c>
      <c r="G86" s="12">
        <f t="shared" si="5"/>
        <v>255470.99999999997</v>
      </c>
      <c r="H86" s="12">
        <f t="shared" si="5"/>
        <v>183553.9</v>
      </c>
    </row>
    <row r="87" spans="1:8" ht="15.75" thickBot="1" x14ac:dyDescent="0.3">
      <c r="A87" s="187" t="s">
        <v>36</v>
      </c>
      <c r="B87" s="188"/>
      <c r="C87" s="45">
        <f>B81*B34</f>
        <v>280000</v>
      </c>
      <c r="D87" s="45">
        <f t="shared" ref="D87:H87" si="6">C81*C34</f>
        <v>233939.80000000002</v>
      </c>
      <c r="E87" s="45">
        <f t="shared" si="6"/>
        <v>228796.4</v>
      </c>
      <c r="F87" s="45">
        <f t="shared" si="6"/>
        <v>239876.6</v>
      </c>
      <c r="G87" s="45">
        <f t="shared" si="6"/>
        <v>198276</v>
      </c>
      <c r="H87" s="45">
        <f t="shared" si="6"/>
        <v>134473.80000000002</v>
      </c>
    </row>
    <row r="89" spans="1:8" ht="15.75" thickBot="1" x14ac:dyDescent="0.3"/>
    <row r="90" spans="1:8" x14ac:dyDescent="0.25">
      <c r="A90" s="190" t="s">
        <v>38</v>
      </c>
      <c r="B90" s="191"/>
      <c r="C90" s="11">
        <f>SUM(C86:H86)</f>
        <v>1341903.4999999998</v>
      </c>
    </row>
    <row r="91" spans="1:8" ht="15.75" thickBot="1" x14ac:dyDescent="0.3">
      <c r="A91" s="187" t="s">
        <v>39</v>
      </c>
      <c r="B91" s="188"/>
      <c r="C91" s="44">
        <f>C87:H87</f>
        <v>280000</v>
      </c>
    </row>
    <row r="92" spans="1:8" ht="15.75" thickBot="1" x14ac:dyDescent="0.3">
      <c r="A92" s="192" t="s">
        <v>40</v>
      </c>
      <c r="B92" s="193"/>
      <c r="C92" s="111">
        <f>C90/C91</f>
        <v>4.7925124999999991</v>
      </c>
    </row>
    <row r="95" spans="1:8" x14ac:dyDescent="0.25">
      <c r="B95" t="s">
        <v>41</v>
      </c>
      <c r="C95" t="s">
        <v>24</v>
      </c>
    </row>
    <row r="96" spans="1:8" x14ac:dyDescent="0.25">
      <c r="B96" s="41">
        <v>0.02</v>
      </c>
      <c r="C96" s="22">
        <f>NPV(B96,$C$39:$G$39)+$B$39</f>
        <v>124214.4364674341</v>
      </c>
    </row>
    <row r="97" spans="2:3" x14ac:dyDescent="0.25">
      <c r="B97" s="41">
        <v>0.04</v>
      </c>
      <c r="C97" s="22">
        <f t="shared" ref="C97:C105" si="7">NPV(B97,$C$39:$G$39)+$B$39</f>
        <v>101138.85230969876</v>
      </c>
    </row>
    <row r="98" spans="2:3" x14ac:dyDescent="0.25">
      <c r="B98" s="41">
        <v>0.06</v>
      </c>
      <c r="C98" s="22">
        <f t="shared" si="7"/>
        <v>80031.395412479935</v>
      </c>
    </row>
    <row r="99" spans="2:3" x14ac:dyDescent="0.25">
      <c r="B99" s="41">
        <v>0.08</v>
      </c>
      <c r="C99" s="22">
        <f t="shared" si="7"/>
        <v>60681.31548277504</v>
      </c>
    </row>
    <row r="100" spans="2:3" x14ac:dyDescent="0.25">
      <c r="B100" s="41">
        <v>0.1</v>
      </c>
      <c r="C100" s="22">
        <f t="shared" si="7"/>
        <v>42904.421580741415</v>
      </c>
    </row>
    <row r="101" spans="2:3" x14ac:dyDescent="0.25">
      <c r="B101" s="41">
        <v>0.12</v>
      </c>
      <c r="C101" s="22">
        <f t="shared" si="7"/>
        <v>26539.276934694208</v>
      </c>
    </row>
    <row r="102" spans="2:3" x14ac:dyDescent="0.25">
      <c r="B102" s="41">
        <v>0.14000000000000001</v>
      </c>
      <c r="C102" s="22">
        <f t="shared" si="7"/>
        <v>11444.000065967266</v>
      </c>
    </row>
    <row r="103" spans="2:3" x14ac:dyDescent="0.25">
      <c r="B103" s="41">
        <v>0.16</v>
      </c>
      <c r="C103" s="22">
        <f t="shared" si="7"/>
        <v>-2506.4335742478142</v>
      </c>
    </row>
    <row r="104" spans="2:3" x14ac:dyDescent="0.25">
      <c r="B104" s="41">
        <v>0.18</v>
      </c>
      <c r="C104" s="22">
        <f t="shared" si="7"/>
        <v>-15422.475268252136</v>
      </c>
    </row>
    <row r="105" spans="2:3" x14ac:dyDescent="0.25">
      <c r="B105" s="41">
        <v>0.2</v>
      </c>
      <c r="C105" s="22">
        <f t="shared" si="7"/>
        <v>-27401.941872427939</v>
      </c>
    </row>
  </sheetData>
  <mergeCells count="20">
    <mergeCell ref="A90:B90"/>
    <mergeCell ref="A91:B91"/>
    <mergeCell ref="A92:B92"/>
    <mergeCell ref="B70:C70"/>
    <mergeCell ref="B71:C71"/>
    <mergeCell ref="A50:A51"/>
    <mergeCell ref="B50:G50"/>
    <mergeCell ref="A59:C59"/>
    <mergeCell ref="A86:B86"/>
    <mergeCell ref="A87:B87"/>
    <mergeCell ref="C84:H84"/>
    <mergeCell ref="B77:F77"/>
    <mergeCell ref="A79:A80"/>
    <mergeCell ref="B79:G79"/>
    <mergeCell ref="A17:A18"/>
    <mergeCell ref="B17:H17"/>
    <mergeCell ref="A27:A28"/>
    <mergeCell ref="B27:G27"/>
    <mergeCell ref="A41:A42"/>
    <mergeCell ref="B41:G4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workbookViewId="0">
      <selection activeCell="E67" sqref="E67"/>
    </sheetView>
  </sheetViews>
  <sheetFormatPr baseColWidth="10" defaultRowHeight="15" x14ac:dyDescent="0.25"/>
  <cols>
    <col min="1" max="1" width="15" customWidth="1"/>
    <col min="2" max="8" width="16" bestFit="1" customWidth="1"/>
    <col min="9" max="16384" width="11.42578125" style="142"/>
  </cols>
  <sheetData>
    <row r="1" spans="2:7" s="142" customFormat="1" ht="15.75" thickBot="1" x14ac:dyDescent="0.3"/>
    <row r="2" spans="2:7" s="142" customFormat="1" x14ac:dyDescent="0.25">
      <c r="C2" s="14"/>
      <c r="D2" s="18" t="s">
        <v>7</v>
      </c>
      <c r="E2" s="19" t="s">
        <v>8</v>
      </c>
    </row>
    <row r="3" spans="2:7" s="142" customFormat="1" x14ac:dyDescent="0.25">
      <c r="C3" s="20" t="s">
        <v>5</v>
      </c>
      <c r="D3" s="13"/>
      <c r="E3" s="15" t="s">
        <v>9</v>
      </c>
    </row>
    <row r="4" spans="2:7" s="142" customFormat="1" x14ac:dyDescent="0.25">
      <c r="C4" s="20" t="s">
        <v>6</v>
      </c>
      <c r="D4" s="13"/>
      <c r="E4" s="15" t="s">
        <v>10</v>
      </c>
    </row>
    <row r="5" spans="2:7" s="142" customFormat="1" ht="30" x14ac:dyDescent="0.25">
      <c r="C5" s="20" t="s">
        <v>11</v>
      </c>
      <c r="D5" s="13"/>
      <c r="E5" s="15" t="s">
        <v>9</v>
      </c>
    </row>
    <row r="6" spans="2:7" s="142" customFormat="1" x14ac:dyDescent="0.25">
      <c r="C6" s="20"/>
      <c r="D6" s="13"/>
      <c r="E6" s="15"/>
    </row>
    <row r="7" spans="2:7" s="142" customFormat="1" x14ac:dyDescent="0.25">
      <c r="C7" s="20" t="s">
        <v>12</v>
      </c>
      <c r="D7" s="13"/>
      <c r="E7" s="15" t="s">
        <v>13</v>
      </c>
    </row>
    <row r="8" spans="2:7" s="142" customFormat="1" x14ac:dyDescent="0.25">
      <c r="C8" s="20" t="s">
        <v>14</v>
      </c>
      <c r="D8" s="13"/>
      <c r="E8" s="15" t="s">
        <v>13</v>
      </c>
    </row>
    <row r="9" spans="2:7" s="142" customFormat="1" ht="15.75" thickBot="1" x14ac:dyDescent="0.3">
      <c r="C9" s="21" t="s">
        <v>15</v>
      </c>
      <c r="D9" s="16"/>
      <c r="E9" s="17" t="s">
        <v>9</v>
      </c>
    </row>
    <row r="10" spans="2:7" s="142" customFormat="1" ht="15.75" thickBot="1" x14ac:dyDescent="0.3"/>
    <row r="11" spans="2:7" s="142" customFormat="1" ht="15.75" thickBot="1" x14ac:dyDescent="0.3">
      <c r="B11" s="129" t="s">
        <v>0</v>
      </c>
      <c r="C11" s="130">
        <v>1</v>
      </c>
      <c r="D11" s="130">
        <v>2</v>
      </c>
      <c r="E11" s="130">
        <v>3</v>
      </c>
      <c r="F11" s="130">
        <v>4</v>
      </c>
      <c r="G11" s="131">
        <v>5</v>
      </c>
    </row>
    <row r="12" spans="2:7" s="142" customFormat="1" ht="15.75" thickTop="1" x14ac:dyDescent="0.25">
      <c r="B12" s="99" t="s">
        <v>1</v>
      </c>
      <c r="C12" s="203">
        <v>1000</v>
      </c>
      <c r="D12" s="203">
        <v>1100</v>
      </c>
      <c r="E12" s="203">
        <v>1300</v>
      </c>
      <c r="F12" s="203">
        <v>1200</v>
      </c>
      <c r="G12" s="198">
        <v>900</v>
      </c>
    </row>
    <row r="13" spans="2:7" s="142" customFormat="1" ht="15.75" thickBot="1" x14ac:dyDescent="0.3">
      <c r="B13" s="101" t="s">
        <v>2</v>
      </c>
      <c r="C13" s="204"/>
      <c r="D13" s="204"/>
      <c r="E13" s="204"/>
      <c r="F13" s="204"/>
      <c r="G13" s="199"/>
    </row>
    <row r="14" spans="2:7" s="142" customFormat="1" x14ac:dyDescent="0.25"/>
    <row r="15" spans="2:7" s="142" customFormat="1" x14ac:dyDescent="0.25"/>
    <row r="16" spans="2:7" s="142" customFormat="1" ht="15.75" thickBot="1" x14ac:dyDescent="0.3"/>
    <row r="17" spans="1:8" ht="15.75" thickBot="1" x14ac:dyDescent="0.3">
      <c r="A17" s="214" t="s">
        <v>3</v>
      </c>
      <c r="B17" s="216" t="s">
        <v>4</v>
      </c>
      <c r="C17" s="217"/>
      <c r="D17" s="217"/>
      <c r="E17" s="217"/>
      <c r="F17" s="217"/>
      <c r="G17" s="217"/>
      <c r="H17" s="218"/>
    </row>
    <row r="18" spans="1:8" ht="16.5" thickTop="1" thickBot="1" x14ac:dyDescent="0.3">
      <c r="A18" s="215"/>
      <c r="B18" s="51">
        <v>1</v>
      </c>
      <c r="C18" s="52">
        <v>2</v>
      </c>
      <c r="D18" s="52">
        <v>3</v>
      </c>
      <c r="E18" s="52">
        <v>4</v>
      </c>
      <c r="F18" s="52">
        <v>5</v>
      </c>
      <c r="G18" s="52">
        <v>6</v>
      </c>
      <c r="H18" s="60">
        <v>7</v>
      </c>
    </row>
    <row r="19" spans="1:8" ht="16.5" thickTop="1" thickBot="1" x14ac:dyDescent="0.3">
      <c r="A19" s="104">
        <v>0.1</v>
      </c>
      <c r="B19" s="8">
        <v>0.90910000000000002</v>
      </c>
      <c r="C19" s="8">
        <v>0.82640000000000002</v>
      </c>
      <c r="D19" s="8">
        <v>0.75129999999999997</v>
      </c>
      <c r="E19" s="8">
        <v>0.68300000000000005</v>
      </c>
      <c r="F19" s="8">
        <v>0.62090000000000001</v>
      </c>
      <c r="G19" s="8">
        <v>0.5645</v>
      </c>
      <c r="H19" s="105">
        <v>0.51319999999999999</v>
      </c>
    </row>
    <row r="20" spans="1:8" ht="15.75" thickBot="1" x14ac:dyDescent="0.3">
      <c r="A20" s="106">
        <v>0.12</v>
      </c>
      <c r="B20" s="9">
        <v>0.89290000000000003</v>
      </c>
      <c r="C20" s="9">
        <v>0.79720000000000002</v>
      </c>
      <c r="D20" s="9">
        <v>0.71179999999999999</v>
      </c>
      <c r="E20" s="9">
        <v>0.63549999999999995</v>
      </c>
      <c r="F20" s="9">
        <v>0.56740000000000002</v>
      </c>
      <c r="G20" s="9">
        <v>0.50660000000000005</v>
      </c>
      <c r="H20" s="107">
        <v>0.45229999999999998</v>
      </c>
    </row>
    <row r="21" spans="1:8" ht="15.75" thickBot="1" x14ac:dyDescent="0.3">
      <c r="A21" s="108">
        <v>0.14000000000000001</v>
      </c>
      <c r="B21" s="8">
        <v>0.87719999999999998</v>
      </c>
      <c r="C21" s="8">
        <v>0.76949999999999996</v>
      </c>
      <c r="D21" s="8">
        <v>0.67500000000000004</v>
      </c>
      <c r="E21" s="8">
        <v>0.59209999999999996</v>
      </c>
      <c r="F21" s="8">
        <v>0.51739999999999997</v>
      </c>
      <c r="G21" s="8">
        <v>0.4556</v>
      </c>
      <c r="H21" s="105">
        <v>0.39960000000000001</v>
      </c>
    </row>
    <row r="22" spans="1:8" ht="15.75" thickBot="1" x14ac:dyDescent="0.3">
      <c r="A22" s="62">
        <v>0.16</v>
      </c>
      <c r="B22" s="30">
        <v>0.86209999999999998</v>
      </c>
      <c r="C22" s="30">
        <v>0.74319999999999997</v>
      </c>
      <c r="D22" s="30">
        <v>0.64070000000000005</v>
      </c>
      <c r="E22" s="30">
        <v>0.55230000000000001</v>
      </c>
      <c r="F22" s="30">
        <v>0.51939999999999997</v>
      </c>
      <c r="G22" s="30">
        <v>0.41039999999999999</v>
      </c>
      <c r="H22" s="31">
        <v>0.3538</v>
      </c>
    </row>
    <row r="23" spans="1:8" x14ac:dyDescent="0.25">
      <c r="D23" s="142"/>
      <c r="E23" s="142"/>
      <c r="F23" s="142"/>
      <c r="G23" s="142"/>
      <c r="H23" s="142"/>
    </row>
    <row r="24" spans="1:8" ht="15.75" thickBot="1" x14ac:dyDescent="0.3">
      <c r="C24" s="117"/>
      <c r="D24" s="142"/>
      <c r="E24" s="142"/>
      <c r="F24" s="142"/>
      <c r="G24" s="142"/>
      <c r="H24" s="142"/>
    </row>
    <row r="25" spans="1:8" ht="21" x14ac:dyDescent="0.35">
      <c r="A25" s="140"/>
      <c r="B25" s="200" t="s">
        <v>46</v>
      </c>
      <c r="C25" s="200"/>
      <c r="D25" s="200"/>
      <c r="E25" s="200"/>
      <c r="F25" s="200"/>
      <c r="G25" s="141"/>
      <c r="H25" s="142"/>
    </row>
    <row r="26" spans="1:8" ht="15.75" thickBot="1" x14ac:dyDescent="0.3">
      <c r="A26" s="65"/>
      <c r="B26" s="27"/>
      <c r="C26" s="27"/>
      <c r="D26" s="27"/>
      <c r="E26" s="27"/>
      <c r="F26" s="27"/>
      <c r="G26" s="74"/>
      <c r="H26" s="142"/>
    </row>
    <row r="27" spans="1:8" ht="15.75" thickBot="1" x14ac:dyDescent="0.3">
      <c r="A27" s="223" t="s">
        <v>16</v>
      </c>
      <c r="B27" s="225" t="s">
        <v>4</v>
      </c>
      <c r="C27" s="226"/>
      <c r="D27" s="226"/>
      <c r="E27" s="226"/>
      <c r="F27" s="226"/>
      <c r="G27" s="227"/>
      <c r="H27" s="142"/>
    </row>
    <row r="28" spans="1:8" ht="16.5" thickTop="1" thickBot="1" x14ac:dyDescent="0.3">
      <c r="A28" s="224"/>
      <c r="B28" s="53">
        <v>0</v>
      </c>
      <c r="C28" s="54">
        <v>1</v>
      </c>
      <c r="D28" s="54">
        <v>2</v>
      </c>
      <c r="E28" s="54">
        <v>3</v>
      </c>
      <c r="F28" s="54">
        <v>4</v>
      </c>
      <c r="G28" s="55">
        <v>5</v>
      </c>
      <c r="H28" s="142"/>
    </row>
    <row r="29" spans="1:8" ht="16.5" thickTop="1" thickBot="1" x14ac:dyDescent="0.3">
      <c r="A29" s="128" t="s">
        <v>17</v>
      </c>
      <c r="B29" s="126">
        <f>SUM(B30:B32)</f>
        <v>0</v>
      </c>
      <c r="C29" s="126">
        <f t="shared" ref="C29:G29" si="0">SUM(C30:C32)</f>
        <v>0</v>
      </c>
      <c r="D29" s="126">
        <f t="shared" si="0"/>
        <v>0</v>
      </c>
      <c r="E29" s="126">
        <f t="shared" si="0"/>
        <v>0</v>
      </c>
      <c r="F29" s="126">
        <f t="shared" si="0"/>
        <v>0</v>
      </c>
      <c r="G29" s="127">
        <f t="shared" si="0"/>
        <v>0</v>
      </c>
      <c r="H29" s="142"/>
    </row>
    <row r="30" spans="1:8" ht="26.25" thickBot="1" x14ac:dyDescent="0.3">
      <c r="A30" s="56" t="s">
        <v>18</v>
      </c>
      <c r="B30" s="84"/>
      <c r="C30" s="85"/>
      <c r="D30" s="85"/>
      <c r="E30" s="85"/>
      <c r="F30" s="85"/>
      <c r="G30" s="86"/>
      <c r="H30" s="142"/>
    </row>
    <row r="31" spans="1:8" ht="15.75" thickBot="1" x14ac:dyDescent="0.3">
      <c r="A31" s="57" t="s">
        <v>19</v>
      </c>
      <c r="B31" s="87"/>
      <c r="C31" s="87"/>
      <c r="D31" s="87"/>
      <c r="E31" s="87"/>
      <c r="F31" s="87"/>
      <c r="G31" s="88"/>
      <c r="H31" s="142"/>
    </row>
    <row r="32" spans="1:8" ht="26.25" thickBot="1" x14ac:dyDescent="0.3">
      <c r="A32" s="56" t="s">
        <v>20</v>
      </c>
      <c r="B32" s="84"/>
      <c r="C32" s="84"/>
      <c r="D32" s="84"/>
      <c r="E32" s="84"/>
      <c r="F32" s="84"/>
      <c r="G32" s="89"/>
      <c r="H32" s="142"/>
    </row>
    <row r="33" spans="1:8" ht="15.75" thickBot="1" x14ac:dyDescent="0.3">
      <c r="A33" s="39"/>
      <c r="B33" s="87"/>
      <c r="C33" s="87"/>
      <c r="D33" s="87"/>
      <c r="E33" s="87"/>
      <c r="F33" s="87"/>
      <c r="G33" s="88"/>
      <c r="H33" s="142"/>
    </row>
    <row r="34" spans="1:8" ht="15.75" thickBot="1" x14ac:dyDescent="0.3">
      <c r="A34" s="125" t="s">
        <v>21</v>
      </c>
      <c r="B34" s="126">
        <f>SUM(B35:B37)</f>
        <v>0</v>
      </c>
      <c r="C34" s="126">
        <f t="shared" ref="C34:G34" si="1">SUM(C35:C37)</f>
        <v>0</v>
      </c>
      <c r="D34" s="126">
        <f t="shared" si="1"/>
        <v>0</v>
      </c>
      <c r="E34" s="126">
        <f t="shared" si="1"/>
        <v>0</v>
      </c>
      <c r="F34" s="126">
        <f t="shared" si="1"/>
        <v>0</v>
      </c>
      <c r="G34" s="127">
        <f t="shared" si="1"/>
        <v>0</v>
      </c>
      <c r="H34" s="142"/>
    </row>
    <row r="35" spans="1:8" ht="15.75" thickBot="1" x14ac:dyDescent="0.3">
      <c r="A35" s="57" t="s">
        <v>5</v>
      </c>
      <c r="B35" s="76"/>
      <c r="C35" s="76"/>
      <c r="D35" s="76"/>
      <c r="E35" s="76"/>
      <c r="F35" s="76"/>
      <c r="G35" s="77"/>
      <c r="H35" s="142"/>
    </row>
    <row r="36" spans="1:8" ht="15.75" thickBot="1" x14ac:dyDescent="0.3">
      <c r="A36" s="56" t="s">
        <v>14</v>
      </c>
      <c r="B36" s="78"/>
      <c r="C36" s="78"/>
      <c r="D36" s="78"/>
      <c r="E36" s="78"/>
      <c r="F36" s="78"/>
      <c r="G36" s="79"/>
      <c r="H36" s="142"/>
    </row>
    <row r="37" spans="1:8" ht="15.75" thickBot="1" x14ac:dyDescent="0.3">
      <c r="A37" s="58" t="s">
        <v>22</v>
      </c>
      <c r="B37" s="80"/>
      <c r="C37" s="80"/>
      <c r="D37" s="80"/>
      <c r="E37" s="80"/>
      <c r="F37" s="80"/>
      <c r="G37" s="81"/>
      <c r="H37" s="142"/>
    </row>
    <row r="38" spans="1:8" ht="15.75" thickBot="1" x14ac:dyDescent="0.3">
      <c r="A38" s="137"/>
      <c r="B38" s="37"/>
      <c r="C38" s="37"/>
      <c r="D38" s="37"/>
      <c r="E38" s="37"/>
      <c r="F38" s="37"/>
      <c r="G38" s="138"/>
      <c r="H38" s="142"/>
    </row>
    <row r="39" spans="1:8" ht="15.75" thickBot="1" x14ac:dyDescent="0.3">
      <c r="A39" s="119" t="s">
        <v>23</v>
      </c>
      <c r="B39" s="132">
        <f>B29-B34</f>
        <v>0</v>
      </c>
      <c r="C39" s="132"/>
      <c r="D39" s="132"/>
      <c r="E39" s="132"/>
      <c r="F39" s="132"/>
      <c r="G39" s="133"/>
      <c r="H39" s="142"/>
    </row>
    <row r="40" spans="1:8" ht="15.75" thickBot="1" x14ac:dyDescent="0.3">
      <c r="A40" s="42"/>
      <c r="B40" s="43"/>
      <c r="C40" s="43"/>
      <c r="D40" s="43"/>
      <c r="E40" s="43"/>
      <c r="F40" s="43"/>
      <c r="G40" s="44"/>
      <c r="H40" s="142"/>
    </row>
    <row r="41" spans="1:8" ht="15.75" thickBot="1" x14ac:dyDescent="0.3">
      <c r="A41" s="214" t="s">
        <v>3</v>
      </c>
      <c r="B41" s="216" t="s">
        <v>4</v>
      </c>
      <c r="C41" s="217"/>
      <c r="D41" s="217"/>
      <c r="E41" s="217"/>
      <c r="F41" s="217"/>
      <c r="G41" s="218"/>
      <c r="H41" s="143"/>
    </row>
    <row r="42" spans="1:8" ht="16.5" thickTop="1" thickBot="1" x14ac:dyDescent="0.3">
      <c r="A42" s="215"/>
      <c r="B42" s="59">
        <v>0</v>
      </c>
      <c r="C42" s="51">
        <v>1</v>
      </c>
      <c r="D42" s="52">
        <v>2</v>
      </c>
      <c r="E42" s="52">
        <v>3</v>
      </c>
      <c r="F42" s="52">
        <v>4</v>
      </c>
      <c r="G42" s="60">
        <v>5</v>
      </c>
      <c r="H42" s="144"/>
    </row>
    <row r="43" spans="1:8" ht="16.5" thickTop="1" thickBot="1" x14ac:dyDescent="0.3">
      <c r="A43" s="61">
        <v>0.12</v>
      </c>
      <c r="B43" s="90">
        <v>1</v>
      </c>
      <c r="C43" s="30">
        <v>0.89290000000000003</v>
      </c>
      <c r="D43" s="30">
        <v>0.79720000000000002</v>
      </c>
      <c r="E43" s="30">
        <v>0.71179999999999999</v>
      </c>
      <c r="F43" s="30">
        <v>0.63549999999999995</v>
      </c>
      <c r="G43" s="31">
        <v>0.56740000000000002</v>
      </c>
      <c r="H43" s="32"/>
    </row>
    <row r="44" spans="1:8" ht="15.75" thickBot="1" x14ac:dyDescent="0.3">
      <c r="A44" s="145"/>
      <c r="B44" s="146"/>
      <c r="C44" s="146"/>
      <c r="D44" s="146"/>
      <c r="E44" s="146"/>
      <c r="F44" s="146"/>
      <c r="G44" s="147"/>
      <c r="H44" s="142"/>
    </row>
    <row r="45" spans="1:8" ht="15.75" thickBot="1" x14ac:dyDescent="0.3">
      <c r="A45" s="118" t="s">
        <v>43</v>
      </c>
      <c r="B45" s="134"/>
      <c r="C45" s="134"/>
      <c r="D45" s="134"/>
      <c r="E45" s="134"/>
      <c r="F45" s="134"/>
      <c r="G45" s="135"/>
      <c r="H45" s="142"/>
    </row>
    <row r="46" spans="1:8" ht="15.75" thickBot="1" x14ac:dyDescent="0.3">
      <c r="A46" s="145"/>
      <c r="B46" s="146"/>
      <c r="C46" s="146"/>
      <c r="D46" s="146"/>
      <c r="E46" s="146"/>
      <c r="F46" s="146"/>
      <c r="G46" s="147"/>
      <c r="H46" s="142"/>
    </row>
    <row r="47" spans="1:8" ht="14.25" customHeight="1" thickBot="1" x14ac:dyDescent="0.3">
      <c r="A47" s="136" t="s">
        <v>24</v>
      </c>
      <c r="B47" s="28">
        <f>SUM(B45:G45)</f>
        <v>0</v>
      </c>
      <c r="C47" s="27"/>
      <c r="D47" s="139">
        <f>NPV(0.14,C39:G39)+B39</f>
        <v>0</v>
      </c>
      <c r="E47" s="27"/>
      <c r="F47" s="27"/>
      <c r="G47" s="74"/>
      <c r="H47" s="142"/>
    </row>
    <row r="48" spans="1:8" x14ac:dyDescent="0.25">
      <c r="A48" s="148"/>
      <c r="B48" s="146"/>
      <c r="C48" s="146"/>
      <c r="D48" s="149"/>
      <c r="E48" s="146"/>
      <c r="F48" s="146"/>
      <c r="G48" s="146"/>
      <c r="H48" s="142"/>
    </row>
    <row r="49" spans="1:8" x14ac:dyDescent="0.25">
      <c r="A49" s="148"/>
      <c r="B49" s="146"/>
      <c r="C49" s="146"/>
      <c r="D49" s="149"/>
      <c r="E49" s="146"/>
      <c r="F49" s="146"/>
      <c r="G49" s="146"/>
      <c r="H49" s="142"/>
    </row>
    <row r="50" spans="1:8" x14ac:dyDescent="0.25">
      <c r="A50" s="142"/>
      <c r="B50" s="142"/>
      <c r="C50" s="142"/>
      <c r="D50" s="142"/>
      <c r="E50" s="142"/>
      <c r="F50" s="142"/>
      <c r="G50" s="142"/>
      <c r="H50" s="142"/>
    </row>
    <row r="51" spans="1:8" ht="15.75" thickBot="1" x14ac:dyDescent="0.3">
      <c r="A51" s="142"/>
      <c r="B51" s="142"/>
      <c r="C51" s="142"/>
      <c r="D51" s="142"/>
      <c r="E51" s="142"/>
      <c r="F51" s="142"/>
      <c r="G51" s="142"/>
      <c r="H51" s="142"/>
    </row>
    <row r="52" spans="1:8" ht="15.75" thickBot="1" x14ac:dyDescent="0.3">
      <c r="A52" s="214" t="s">
        <v>3</v>
      </c>
      <c r="B52" s="216" t="s">
        <v>4</v>
      </c>
      <c r="C52" s="217"/>
      <c r="D52" s="217"/>
      <c r="E52" s="217"/>
      <c r="F52" s="217"/>
      <c r="G52" s="218"/>
      <c r="H52" s="142"/>
    </row>
    <row r="53" spans="1:8" ht="16.5" thickTop="1" thickBot="1" x14ac:dyDescent="0.3">
      <c r="A53" s="215"/>
      <c r="B53" s="59">
        <v>0</v>
      </c>
      <c r="C53" s="51">
        <v>1</v>
      </c>
      <c r="D53" s="52">
        <v>2</v>
      </c>
      <c r="E53" s="52">
        <v>3</v>
      </c>
      <c r="F53" s="52">
        <v>4</v>
      </c>
      <c r="G53" s="60">
        <v>5</v>
      </c>
      <c r="H53" s="142"/>
    </row>
    <row r="54" spans="1:8" ht="16.5" thickTop="1" thickBot="1" x14ac:dyDescent="0.3">
      <c r="A54" s="62">
        <v>0.16</v>
      </c>
      <c r="B54" s="27">
        <v>1</v>
      </c>
      <c r="C54" s="30">
        <v>0.86209999999999998</v>
      </c>
      <c r="D54" s="30">
        <v>0.74319999999999997</v>
      </c>
      <c r="E54" s="30">
        <v>0.64070000000000005</v>
      </c>
      <c r="F54" s="30">
        <v>0.55230000000000001</v>
      </c>
      <c r="G54" s="31">
        <v>0.51939999999999997</v>
      </c>
      <c r="H54" s="32"/>
    </row>
    <row r="55" spans="1:8" ht="15.75" thickBot="1" x14ac:dyDescent="0.3">
      <c r="H55" s="142"/>
    </row>
    <row r="56" spans="1:8" ht="15.75" thickBot="1" x14ac:dyDescent="0.3">
      <c r="A56" s="118" t="s">
        <v>26</v>
      </c>
      <c r="B56" s="134"/>
      <c r="C56" s="134"/>
      <c r="D56" s="134"/>
      <c r="E56" s="134"/>
      <c r="F56" s="134"/>
      <c r="G56" s="135"/>
      <c r="H56" s="142"/>
    </row>
    <row r="57" spans="1:8" ht="15.75" thickBot="1" x14ac:dyDescent="0.3">
      <c r="A57" s="142"/>
      <c r="B57" s="142"/>
      <c r="C57" s="142"/>
      <c r="D57" s="142"/>
      <c r="E57" s="142"/>
      <c r="F57" s="142"/>
      <c r="G57" s="142"/>
      <c r="H57" s="142"/>
    </row>
    <row r="58" spans="1:8" ht="15.75" thickBot="1" x14ac:dyDescent="0.3">
      <c r="A58" s="116" t="s">
        <v>24</v>
      </c>
      <c r="B58" s="34">
        <f>NPV(0.16,C39:G39)+B39</f>
        <v>0</v>
      </c>
      <c r="C58" s="142"/>
      <c r="D58" s="150"/>
      <c r="E58" s="142"/>
      <c r="F58" s="142"/>
      <c r="G58" s="142"/>
      <c r="H58" s="142"/>
    </row>
    <row r="59" spans="1:8" x14ac:dyDescent="0.25">
      <c r="A59" s="142"/>
      <c r="B59" s="142"/>
      <c r="C59" s="142"/>
      <c r="D59" s="142"/>
      <c r="E59" s="142"/>
      <c r="F59" s="142"/>
      <c r="G59" s="142"/>
      <c r="H59" s="142"/>
    </row>
    <row r="60" spans="1:8" ht="15.75" thickBot="1" x14ac:dyDescent="0.3">
      <c r="A60" s="142"/>
      <c r="B60" s="142"/>
      <c r="C60" s="142"/>
      <c r="D60" s="142"/>
      <c r="E60" s="142"/>
      <c r="F60" s="142"/>
      <c r="G60" s="142"/>
      <c r="H60" s="142"/>
    </row>
    <row r="61" spans="1:8" ht="15.75" x14ac:dyDescent="0.25">
      <c r="A61" s="219" t="s">
        <v>28</v>
      </c>
      <c r="B61" s="220"/>
      <c r="C61" s="221"/>
      <c r="D61" s="142"/>
      <c r="E61" s="142"/>
      <c r="F61" s="142"/>
      <c r="G61" s="142"/>
      <c r="H61" s="142"/>
    </row>
    <row r="62" spans="1:8" ht="15.75" thickBot="1" x14ac:dyDescent="0.3">
      <c r="A62" s="145"/>
      <c r="B62" s="146"/>
      <c r="C62" s="147"/>
      <c r="D62" s="142"/>
      <c r="E62" s="142"/>
      <c r="F62" s="142"/>
      <c r="G62" s="142"/>
      <c r="H62" s="142"/>
    </row>
    <row r="63" spans="1:8" x14ac:dyDescent="0.25">
      <c r="A63" s="153" t="s">
        <v>29</v>
      </c>
      <c r="B63" s="154" t="s">
        <v>30</v>
      </c>
      <c r="C63" s="147"/>
      <c r="D63" s="142"/>
      <c r="E63" s="142"/>
      <c r="F63" s="142"/>
      <c r="G63" s="142"/>
      <c r="H63" s="142"/>
    </row>
    <row r="64" spans="1:8" ht="15.75" thickBot="1" x14ac:dyDescent="0.3">
      <c r="A64" s="151"/>
      <c r="B64" s="155" t="s">
        <v>31</v>
      </c>
      <c r="C64" s="147"/>
      <c r="D64" s="142"/>
      <c r="E64" s="142"/>
      <c r="F64" s="142"/>
      <c r="G64" s="142"/>
      <c r="H64" s="142"/>
    </row>
    <row r="65" spans="1:8" x14ac:dyDescent="0.25">
      <c r="A65" s="145"/>
      <c r="B65" s="146"/>
      <c r="C65" s="147"/>
      <c r="D65" s="142"/>
      <c r="E65" s="142"/>
      <c r="F65" s="142"/>
      <c r="G65" s="142"/>
      <c r="H65" s="142"/>
    </row>
    <row r="66" spans="1:8" ht="15.75" thickBot="1" x14ac:dyDescent="0.3">
      <c r="A66" s="145"/>
      <c r="B66" s="146"/>
      <c r="C66" s="147"/>
      <c r="D66" s="142"/>
      <c r="E66" s="142"/>
      <c r="F66" s="142"/>
      <c r="G66" s="142"/>
      <c r="H66" s="142"/>
    </row>
    <row r="67" spans="1:8" x14ac:dyDescent="0.25">
      <c r="A67" s="10"/>
      <c r="B67" s="120" t="s">
        <v>3</v>
      </c>
      <c r="C67" s="121" t="s">
        <v>24</v>
      </c>
      <c r="D67" s="142"/>
      <c r="E67" s="142"/>
      <c r="F67" s="142"/>
      <c r="G67" s="142"/>
      <c r="H67" s="142"/>
    </row>
    <row r="68" spans="1:8" x14ac:dyDescent="0.25">
      <c r="A68" s="122" t="s">
        <v>32</v>
      </c>
      <c r="B68" s="69">
        <f>A43</f>
        <v>0.12</v>
      </c>
      <c r="C68" s="44">
        <f>B47</f>
        <v>0</v>
      </c>
      <c r="D68" s="142"/>
      <c r="E68" s="142"/>
      <c r="F68" s="142"/>
      <c r="G68" s="142"/>
      <c r="H68" s="142"/>
    </row>
    <row r="69" spans="1:8" ht="15.75" thickBot="1" x14ac:dyDescent="0.3">
      <c r="A69" s="123" t="s">
        <v>33</v>
      </c>
      <c r="B69" s="71">
        <f>A54</f>
        <v>0.16</v>
      </c>
      <c r="C69" s="72">
        <f>B58</f>
        <v>0</v>
      </c>
      <c r="D69" s="142"/>
      <c r="E69" s="142"/>
      <c r="F69" s="142"/>
      <c r="G69" s="142"/>
      <c r="H69" s="142"/>
    </row>
    <row r="70" spans="1:8" x14ac:dyDescent="0.25">
      <c r="A70" s="145"/>
      <c r="B70" s="146"/>
      <c r="C70" s="147"/>
      <c r="D70" s="142"/>
      <c r="E70" s="142"/>
      <c r="F70" s="142"/>
      <c r="G70" s="142"/>
      <c r="H70" s="142"/>
    </row>
    <row r="71" spans="1:8" ht="15.75" thickBot="1" x14ac:dyDescent="0.3">
      <c r="A71" s="145"/>
      <c r="B71" s="146"/>
      <c r="C71" s="147"/>
      <c r="D71" s="142"/>
      <c r="E71" s="142"/>
      <c r="F71" s="142"/>
      <c r="G71" s="142"/>
      <c r="H71" s="142"/>
    </row>
    <row r="72" spans="1:8" x14ac:dyDescent="0.25">
      <c r="A72" s="229" t="s">
        <v>34</v>
      </c>
      <c r="B72" s="230" t="s">
        <v>45</v>
      </c>
      <c r="C72" s="231"/>
      <c r="D72" s="142"/>
      <c r="E72" s="142"/>
      <c r="F72" s="142"/>
      <c r="G72" s="142"/>
      <c r="H72" s="142"/>
    </row>
    <row r="73" spans="1:8" ht="15.75" thickBot="1" x14ac:dyDescent="0.3">
      <c r="A73" s="232"/>
      <c r="B73" s="233" t="s">
        <v>44</v>
      </c>
      <c r="C73" s="234"/>
      <c r="D73" s="142"/>
      <c r="E73" s="142"/>
      <c r="F73" s="142"/>
      <c r="G73" s="142"/>
      <c r="H73" s="142"/>
    </row>
    <row r="74" spans="1:8" ht="15.75" thickBot="1" x14ac:dyDescent="0.3">
      <c r="A74" s="145"/>
      <c r="B74" s="146"/>
      <c r="C74" s="147"/>
      <c r="D74" s="142"/>
      <c r="E74" s="142"/>
      <c r="F74" s="142"/>
      <c r="G74" s="142"/>
      <c r="H74" s="142"/>
    </row>
    <row r="75" spans="1:8" x14ac:dyDescent="0.25">
      <c r="A75" s="145"/>
      <c r="B75" s="124" t="s">
        <v>25</v>
      </c>
      <c r="C75" s="147"/>
      <c r="D75" s="142"/>
      <c r="E75" s="142"/>
      <c r="F75" s="142"/>
      <c r="G75" s="142"/>
      <c r="H75" s="142"/>
    </row>
    <row r="76" spans="1:8" ht="15.75" thickBot="1" x14ac:dyDescent="0.3">
      <c r="A76" s="151"/>
      <c r="B76" s="49"/>
      <c r="C76" s="152"/>
      <c r="D76" s="142"/>
      <c r="E76" s="142"/>
      <c r="F76" s="142"/>
      <c r="G76" s="142"/>
      <c r="H76" s="142"/>
    </row>
    <row r="77" spans="1:8" x14ac:dyDescent="0.25">
      <c r="A77" s="142"/>
      <c r="B77" s="142"/>
      <c r="C77" s="142"/>
      <c r="D77" s="142"/>
      <c r="E77" s="142"/>
      <c r="F77" s="142"/>
      <c r="G77" s="142"/>
      <c r="H77" s="142"/>
    </row>
    <row r="78" spans="1:8" ht="15.75" thickBot="1" x14ac:dyDescent="0.3">
      <c r="A78" s="142"/>
      <c r="B78" s="142"/>
      <c r="C78" s="142"/>
      <c r="D78" s="142"/>
      <c r="E78" s="142"/>
      <c r="F78" s="142"/>
      <c r="G78" s="142"/>
      <c r="H78" s="142"/>
    </row>
    <row r="79" spans="1:8" ht="18.75" x14ac:dyDescent="0.3">
      <c r="A79" s="163"/>
      <c r="B79" s="222" t="s">
        <v>37</v>
      </c>
      <c r="C79" s="222"/>
      <c r="D79" s="222"/>
      <c r="E79" s="222"/>
      <c r="F79" s="222"/>
      <c r="G79" s="162"/>
      <c r="H79" s="160"/>
    </row>
    <row r="80" spans="1:8" ht="15.75" thickBot="1" x14ac:dyDescent="0.3">
      <c r="A80" s="145"/>
      <c r="B80" s="146"/>
      <c r="C80" s="146"/>
      <c r="D80" s="146"/>
      <c r="E80" s="146"/>
      <c r="F80" s="146"/>
      <c r="G80" s="146"/>
      <c r="H80" s="147"/>
    </row>
    <row r="81" spans="1:8" ht="15.75" thickBot="1" x14ac:dyDescent="0.3">
      <c r="A81" s="205" t="s">
        <v>3</v>
      </c>
      <c r="B81" s="207" t="s">
        <v>4</v>
      </c>
      <c r="C81" s="208"/>
      <c r="D81" s="208"/>
      <c r="E81" s="208"/>
      <c r="F81" s="208"/>
      <c r="G81" s="209"/>
      <c r="H81" s="147"/>
    </row>
    <row r="82" spans="1:8" ht="16.5" thickTop="1" thickBot="1" x14ac:dyDescent="0.3">
      <c r="A82" s="206"/>
      <c r="B82" s="59">
        <v>0</v>
      </c>
      <c r="C82" s="51">
        <v>1</v>
      </c>
      <c r="D82" s="52">
        <v>2</v>
      </c>
      <c r="E82" s="52">
        <v>3</v>
      </c>
      <c r="F82" s="52">
        <v>4</v>
      </c>
      <c r="G82" s="60">
        <v>5</v>
      </c>
      <c r="H82" s="147"/>
    </row>
    <row r="83" spans="1:8" ht="16.5" thickTop="1" thickBot="1" x14ac:dyDescent="0.3">
      <c r="A83" s="26">
        <v>0.12</v>
      </c>
      <c r="B83" s="73">
        <v>1</v>
      </c>
      <c r="C83" s="30">
        <v>0.89290000000000003</v>
      </c>
      <c r="D83" s="30">
        <v>0.79720000000000002</v>
      </c>
      <c r="E83" s="30">
        <v>0.71179999999999999</v>
      </c>
      <c r="F83" s="30">
        <v>0.63549999999999995</v>
      </c>
      <c r="G83" s="31">
        <v>0.56740000000000002</v>
      </c>
      <c r="H83" s="147"/>
    </row>
    <row r="84" spans="1:8" x14ac:dyDescent="0.25">
      <c r="A84" s="145"/>
      <c r="B84" s="146"/>
      <c r="C84" s="146"/>
      <c r="D84" s="146"/>
      <c r="E84" s="146"/>
      <c r="F84" s="146"/>
      <c r="G84" s="146"/>
      <c r="H84" s="147"/>
    </row>
    <row r="85" spans="1:8" ht="15.75" thickBot="1" x14ac:dyDescent="0.3">
      <c r="A85" s="145"/>
      <c r="B85" s="146"/>
      <c r="C85" s="146"/>
      <c r="D85" s="146"/>
      <c r="E85" s="146"/>
      <c r="F85" s="146"/>
      <c r="G85" s="146"/>
      <c r="H85" s="147"/>
    </row>
    <row r="86" spans="1:8" ht="15.75" thickBot="1" x14ac:dyDescent="0.3">
      <c r="A86" s="145"/>
      <c r="B86" s="147"/>
      <c r="C86" s="208" t="s">
        <v>4</v>
      </c>
      <c r="D86" s="208"/>
      <c r="E86" s="208"/>
      <c r="F86" s="208"/>
      <c r="G86" s="208"/>
      <c r="H86" s="209"/>
    </row>
    <row r="87" spans="1:8" ht="16.5" thickTop="1" thickBot="1" x14ac:dyDescent="0.3">
      <c r="A87" s="151"/>
      <c r="B87" s="152"/>
      <c r="C87" s="59">
        <v>0</v>
      </c>
      <c r="D87" s="112">
        <v>1</v>
      </c>
      <c r="E87" s="113">
        <v>2</v>
      </c>
      <c r="F87" s="113">
        <v>3</v>
      </c>
      <c r="G87" s="113">
        <v>4</v>
      </c>
      <c r="H87" s="114">
        <v>5</v>
      </c>
    </row>
    <row r="88" spans="1:8" x14ac:dyDescent="0.25">
      <c r="A88" s="210" t="s">
        <v>35</v>
      </c>
      <c r="B88" s="211"/>
      <c r="C88" s="156"/>
      <c r="D88" s="156"/>
      <c r="E88" s="156"/>
      <c r="F88" s="156"/>
      <c r="G88" s="156"/>
      <c r="H88" s="157"/>
    </row>
    <row r="89" spans="1:8" ht="15.75" thickBot="1" x14ac:dyDescent="0.3">
      <c r="A89" s="212" t="s">
        <v>36</v>
      </c>
      <c r="B89" s="213"/>
      <c r="C89" s="158"/>
      <c r="D89" s="158"/>
      <c r="E89" s="158"/>
      <c r="F89" s="158"/>
      <c r="G89" s="158"/>
      <c r="H89" s="159"/>
    </row>
    <row r="90" spans="1:8" x14ac:dyDescent="0.25">
      <c r="A90" s="42"/>
      <c r="B90" s="43"/>
      <c r="C90" s="146"/>
      <c r="D90" s="146"/>
      <c r="E90" s="146"/>
      <c r="F90" s="146"/>
      <c r="G90" s="146"/>
      <c r="H90" s="147"/>
    </row>
    <row r="91" spans="1:8" ht="15.75" thickBot="1" x14ac:dyDescent="0.3">
      <c r="A91" s="42"/>
      <c r="B91" s="43"/>
      <c r="C91" s="146"/>
      <c r="D91" s="146"/>
      <c r="E91" s="146"/>
      <c r="F91" s="146"/>
      <c r="G91" s="146"/>
      <c r="H91" s="147"/>
    </row>
    <row r="92" spans="1:8" x14ac:dyDescent="0.25">
      <c r="A92" s="190" t="s">
        <v>38</v>
      </c>
      <c r="B92" s="191"/>
      <c r="C92" s="160"/>
      <c r="D92" s="146"/>
      <c r="E92" s="146"/>
      <c r="F92" s="146"/>
      <c r="G92" s="146"/>
      <c r="H92" s="147"/>
    </row>
    <row r="93" spans="1:8" ht="15.75" thickBot="1" x14ac:dyDescent="0.3">
      <c r="A93" s="187" t="s">
        <v>39</v>
      </c>
      <c r="B93" s="188"/>
      <c r="C93" s="147"/>
      <c r="D93" s="146"/>
      <c r="E93" s="146"/>
      <c r="F93" s="146"/>
      <c r="G93" s="146"/>
      <c r="H93" s="147"/>
    </row>
    <row r="94" spans="1:8" ht="15.75" thickBot="1" x14ac:dyDescent="0.3">
      <c r="A94" s="201" t="s">
        <v>40</v>
      </c>
      <c r="B94" s="202"/>
      <c r="C94" s="111"/>
      <c r="D94" s="161"/>
      <c r="E94" s="161"/>
      <c r="F94" s="161"/>
      <c r="G94" s="161"/>
      <c r="H94" s="152"/>
    </row>
    <row r="97" spans="2:3" x14ac:dyDescent="0.25">
      <c r="B97" t="s">
        <v>41</v>
      </c>
      <c r="C97" t="s">
        <v>24</v>
      </c>
    </row>
    <row r="98" spans="2:3" x14ac:dyDescent="0.25">
      <c r="B98" s="41">
        <v>0.02</v>
      </c>
      <c r="C98" s="22">
        <f>NPV(B98,$C$39:$G$39)+$B$39</f>
        <v>0</v>
      </c>
    </row>
    <row r="99" spans="2:3" x14ac:dyDescent="0.25">
      <c r="B99" s="41">
        <v>0.04</v>
      </c>
      <c r="C99" s="22">
        <f t="shared" ref="C99:C107" si="2">NPV(B99,$C$39:$G$39)+$B$39</f>
        <v>0</v>
      </c>
    </row>
    <row r="100" spans="2:3" x14ac:dyDescent="0.25">
      <c r="B100" s="41">
        <v>0.06</v>
      </c>
      <c r="C100" s="22">
        <f t="shared" si="2"/>
        <v>0</v>
      </c>
    </row>
    <row r="101" spans="2:3" x14ac:dyDescent="0.25">
      <c r="B101" s="41">
        <v>0.08</v>
      </c>
      <c r="C101" s="22">
        <f t="shared" si="2"/>
        <v>0</v>
      </c>
    </row>
    <row r="102" spans="2:3" x14ac:dyDescent="0.25">
      <c r="B102" s="41">
        <v>0.1</v>
      </c>
      <c r="C102" s="22">
        <f t="shared" si="2"/>
        <v>0</v>
      </c>
    </row>
    <row r="103" spans="2:3" x14ac:dyDescent="0.25">
      <c r="B103" s="41">
        <v>0.12</v>
      </c>
      <c r="C103" s="22">
        <f t="shared" si="2"/>
        <v>0</v>
      </c>
    </row>
    <row r="104" spans="2:3" x14ac:dyDescent="0.25">
      <c r="B104" s="41">
        <v>0.14000000000000001</v>
      </c>
      <c r="C104" s="22">
        <f t="shared" si="2"/>
        <v>0</v>
      </c>
    </row>
    <row r="105" spans="2:3" x14ac:dyDescent="0.25">
      <c r="B105" s="41">
        <v>0.16</v>
      </c>
      <c r="C105" s="22">
        <f t="shared" si="2"/>
        <v>0</v>
      </c>
    </row>
    <row r="106" spans="2:3" x14ac:dyDescent="0.25">
      <c r="B106" s="41">
        <v>0.18</v>
      </c>
      <c r="C106" s="22">
        <f t="shared" si="2"/>
        <v>0</v>
      </c>
    </row>
    <row r="107" spans="2:3" x14ac:dyDescent="0.25">
      <c r="B107" s="41">
        <v>0.2</v>
      </c>
      <c r="C107" s="22">
        <f t="shared" si="2"/>
        <v>0</v>
      </c>
    </row>
  </sheetData>
  <mergeCells count="26">
    <mergeCell ref="A61:C61"/>
    <mergeCell ref="B72:C72"/>
    <mergeCell ref="B73:C73"/>
    <mergeCell ref="B79:F79"/>
    <mergeCell ref="A17:A18"/>
    <mergeCell ref="B17:H17"/>
    <mergeCell ref="A27:A28"/>
    <mergeCell ref="B27:G27"/>
    <mergeCell ref="A41:A42"/>
    <mergeCell ref="B41:G41"/>
    <mergeCell ref="G12:G13"/>
    <mergeCell ref="B25:F25"/>
    <mergeCell ref="A93:B93"/>
    <mergeCell ref="A94:B94"/>
    <mergeCell ref="C12:C13"/>
    <mergeCell ref="D12:D13"/>
    <mergeCell ref="E12:E13"/>
    <mergeCell ref="F12:F13"/>
    <mergeCell ref="A81:A82"/>
    <mergeCell ref="B81:G81"/>
    <mergeCell ref="C86:H86"/>
    <mergeCell ref="A88:B88"/>
    <mergeCell ref="A89:B89"/>
    <mergeCell ref="A92:B92"/>
    <mergeCell ref="A52:A53"/>
    <mergeCell ref="B52:G5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Enunciado</vt:lpstr>
      <vt:lpstr>Resultados</vt:lpstr>
      <vt:lpstr>Cuadros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Economia</dc:creator>
  <cp:lastModifiedBy>Economia</cp:lastModifiedBy>
  <dcterms:created xsi:type="dcterms:W3CDTF">2020-06-18T15:08:12Z</dcterms:created>
  <dcterms:modified xsi:type="dcterms:W3CDTF">2020-06-19T19:52:06Z</dcterms:modified>
</cp:coreProperties>
</file>